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8_{854F28CE-1869-44CF-9F43-7098EE19C1FD}" xr6:coauthVersionLast="46" xr6:coauthVersionMax="46" xr10:uidLastSave="{00000000-0000-0000-0000-000000000000}"/>
  <bookViews>
    <workbookView xWindow="2640" yWindow="2640" windowWidth="18900" windowHeight="11055" xr2:uid="{00000000-000D-0000-FFFF-FFFF00000000}"/>
  </bookViews>
  <sheets>
    <sheet name="30.12.2020 № 000  " sheetId="7" r:id="rId1"/>
    <sheet name="Table1" sheetId="1" r:id="rId2"/>
    <sheet name="Лист1" sheetId="6" r:id="rId3"/>
  </sheets>
  <definedNames>
    <definedName name="_xlnm.Print_Titles" localSheetId="0">'30.12.2020 № 000  '!$3:$4</definedName>
    <definedName name="_xlnm.Print_Titles" localSheetId="1">Table1!$4:$5</definedName>
  </definedNames>
  <calcPr calcId="191029"/>
</workbook>
</file>

<file path=xl/calcChain.xml><?xml version="1.0" encoding="utf-8"?>
<calcChain xmlns="http://schemas.openxmlformats.org/spreadsheetml/2006/main">
  <c r="H184" i="7" l="1"/>
  <c r="G8" i="7"/>
  <c r="E200" i="7"/>
  <c r="E201" i="7"/>
  <c r="E202" i="7"/>
  <c r="E203" i="7"/>
  <c r="F204" i="7"/>
  <c r="G204" i="7"/>
  <c r="I204" i="7"/>
  <c r="J204" i="7"/>
  <c r="J199" i="7"/>
  <c r="I199" i="7"/>
  <c r="G199" i="7"/>
  <c r="F199" i="7"/>
  <c r="E198" i="7"/>
  <c r="E197" i="7"/>
  <c r="E196" i="7"/>
  <c r="E195" i="7"/>
  <c r="G78" i="7"/>
  <c r="G77" i="7"/>
  <c r="J119" i="7"/>
  <c r="I119" i="7"/>
  <c r="H119" i="7"/>
  <c r="G119" i="7"/>
  <c r="E118" i="7"/>
  <c r="E117" i="7"/>
  <c r="E116" i="7"/>
  <c r="E115" i="7"/>
  <c r="E119" i="7" l="1"/>
  <c r="E199" i="7"/>
  <c r="E204" i="7"/>
  <c r="H22" i="7"/>
  <c r="H20" i="7"/>
  <c r="H77" i="7"/>
  <c r="H75" i="7"/>
  <c r="I75" i="7"/>
  <c r="I77" i="7"/>
  <c r="J77" i="7"/>
  <c r="H74" i="7"/>
  <c r="J21" i="7"/>
  <c r="J20" i="7"/>
  <c r="H5" i="7" l="1"/>
  <c r="J194" i="7"/>
  <c r="I194" i="7"/>
  <c r="G194" i="7"/>
  <c r="F194" i="7"/>
  <c r="E193" i="7"/>
  <c r="E192" i="7"/>
  <c r="E191" i="7"/>
  <c r="E190" i="7"/>
  <c r="J189" i="7"/>
  <c r="I189" i="7"/>
  <c r="G189" i="7"/>
  <c r="F189" i="7"/>
  <c r="E188" i="7"/>
  <c r="E187" i="7"/>
  <c r="E186" i="7"/>
  <c r="E185" i="7"/>
  <c r="J184" i="7"/>
  <c r="I184" i="7"/>
  <c r="G184" i="7"/>
  <c r="F184" i="7"/>
  <c r="E183" i="7"/>
  <c r="E182" i="7"/>
  <c r="E181" i="7"/>
  <c r="E180" i="7"/>
  <c r="J179" i="7"/>
  <c r="I179" i="7"/>
  <c r="G179" i="7"/>
  <c r="F179" i="7"/>
  <c r="E178" i="7"/>
  <c r="E177" i="7"/>
  <c r="E176" i="7"/>
  <c r="E175" i="7"/>
  <c r="J174" i="7"/>
  <c r="I174" i="7"/>
  <c r="H174" i="7"/>
  <c r="G174" i="7"/>
  <c r="F174" i="7"/>
  <c r="E173" i="7"/>
  <c r="E172" i="7"/>
  <c r="E171" i="7"/>
  <c r="E170" i="7"/>
  <c r="J169" i="7"/>
  <c r="H169" i="7"/>
  <c r="G169" i="7"/>
  <c r="F169" i="7"/>
  <c r="E168" i="7"/>
  <c r="E167" i="7"/>
  <c r="E166" i="7"/>
  <c r="E165" i="7"/>
  <c r="J164" i="7"/>
  <c r="I164" i="7"/>
  <c r="H164" i="7"/>
  <c r="G164" i="7"/>
  <c r="F164" i="7"/>
  <c r="E163" i="7"/>
  <c r="E162" i="7"/>
  <c r="E161" i="7"/>
  <c r="E160" i="7"/>
  <c r="J159" i="7"/>
  <c r="I159" i="7"/>
  <c r="H159" i="7"/>
  <c r="G159" i="7"/>
  <c r="F159" i="7"/>
  <c r="E158" i="7"/>
  <c r="E157" i="7"/>
  <c r="E156" i="7"/>
  <c r="E155" i="7"/>
  <c r="J154" i="7"/>
  <c r="I154" i="7"/>
  <c r="H154" i="7"/>
  <c r="G154" i="7"/>
  <c r="F154" i="7"/>
  <c r="E153" i="7"/>
  <c r="E152" i="7"/>
  <c r="E151" i="7"/>
  <c r="E150" i="7"/>
  <c r="J149" i="7"/>
  <c r="I149" i="7"/>
  <c r="H149" i="7"/>
  <c r="G149" i="7"/>
  <c r="F149" i="7"/>
  <c r="E148" i="7"/>
  <c r="E147" i="7"/>
  <c r="E146" i="7"/>
  <c r="E145" i="7"/>
  <c r="J144" i="7"/>
  <c r="I144" i="7"/>
  <c r="H144" i="7"/>
  <c r="G144" i="7"/>
  <c r="F144" i="7"/>
  <c r="E143" i="7"/>
  <c r="E142" i="7"/>
  <c r="E141" i="7"/>
  <c r="E140" i="7"/>
  <c r="J139" i="7"/>
  <c r="I139" i="7"/>
  <c r="H139" i="7"/>
  <c r="G139" i="7"/>
  <c r="F139" i="7"/>
  <c r="E138" i="7"/>
  <c r="E137" i="7"/>
  <c r="E136" i="7"/>
  <c r="E135" i="7"/>
  <c r="E139" i="7" s="1"/>
  <c r="J134" i="7"/>
  <c r="I134" i="7"/>
  <c r="H134" i="7"/>
  <c r="G134" i="7"/>
  <c r="F134" i="7"/>
  <c r="E133" i="7"/>
  <c r="E132" i="7"/>
  <c r="E131" i="7"/>
  <c r="E130" i="7"/>
  <c r="J129" i="7"/>
  <c r="I129" i="7"/>
  <c r="H129" i="7"/>
  <c r="G129" i="7"/>
  <c r="F129" i="7"/>
  <c r="E128" i="7"/>
  <c r="E127" i="7"/>
  <c r="E126" i="7"/>
  <c r="E125" i="7"/>
  <c r="J124" i="7"/>
  <c r="I124" i="7"/>
  <c r="H124" i="7"/>
  <c r="G124" i="7"/>
  <c r="F124" i="7"/>
  <c r="E123" i="7"/>
  <c r="E122" i="7"/>
  <c r="E121" i="7"/>
  <c r="E120" i="7"/>
  <c r="J114" i="7"/>
  <c r="I114" i="7"/>
  <c r="H114" i="7"/>
  <c r="G114" i="7"/>
  <c r="E113" i="7"/>
  <c r="E112" i="7"/>
  <c r="E111" i="7"/>
  <c r="E110" i="7"/>
  <c r="J109" i="7"/>
  <c r="I109" i="7"/>
  <c r="H109" i="7"/>
  <c r="G109" i="7"/>
  <c r="F109" i="7"/>
  <c r="E108" i="7"/>
  <c r="E107" i="7"/>
  <c r="E106" i="7"/>
  <c r="E105" i="7"/>
  <c r="E109" i="7" s="1"/>
  <c r="J104" i="7"/>
  <c r="I104" i="7"/>
  <c r="H104" i="7"/>
  <c r="G104" i="7"/>
  <c r="F104" i="7"/>
  <c r="E103" i="7"/>
  <c r="E102" i="7"/>
  <c r="E101" i="7"/>
  <c r="E100" i="7"/>
  <c r="J99" i="7"/>
  <c r="I99" i="7"/>
  <c r="H99" i="7"/>
  <c r="G99" i="7"/>
  <c r="F99" i="7"/>
  <c r="E98" i="7"/>
  <c r="E97" i="7"/>
  <c r="E96" i="7"/>
  <c r="E95" i="7"/>
  <c r="J94" i="7"/>
  <c r="I94" i="7"/>
  <c r="H94" i="7"/>
  <c r="G94" i="7"/>
  <c r="F94" i="7"/>
  <c r="E93" i="7"/>
  <c r="E92" i="7"/>
  <c r="E91" i="7"/>
  <c r="E90" i="7"/>
  <c r="J89" i="7"/>
  <c r="I89" i="7"/>
  <c r="H89" i="7"/>
  <c r="G89" i="7"/>
  <c r="F89" i="7"/>
  <c r="E88" i="7"/>
  <c r="E87" i="7"/>
  <c r="E86" i="7"/>
  <c r="E85" i="7"/>
  <c r="E89" i="7" s="1"/>
  <c r="J84" i="7"/>
  <c r="I84" i="7"/>
  <c r="H84" i="7"/>
  <c r="G84" i="7"/>
  <c r="F84" i="7"/>
  <c r="E83" i="7"/>
  <c r="E82" i="7"/>
  <c r="E81" i="7"/>
  <c r="E80" i="7"/>
  <c r="E78" i="7"/>
  <c r="F77" i="7"/>
  <c r="E77" i="7" s="1"/>
  <c r="J76" i="7"/>
  <c r="J6" i="7" s="1"/>
  <c r="I76" i="7"/>
  <c r="H76" i="7"/>
  <c r="H6" i="7" s="1"/>
  <c r="G76" i="7"/>
  <c r="G6" i="7" s="1"/>
  <c r="F76" i="7"/>
  <c r="E76" i="7" s="1"/>
  <c r="J75" i="7"/>
  <c r="I79" i="7"/>
  <c r="G75" i="7"/>
  <c r="G79" i="7" s="1"/>
  <c r="F75" i="7"/>
  <c r="J74" i="7"/>
  <c r="I74" i="7"/>
  <c r="G74" i="7"/>
  <c r="F74" i="7"/>
  <c r="E73" i="7"/>
  <c r="E72" i="7"/>
  <c r="E71" i="7"/>
  <c r="E70" i="7"/>
  <c r="J69" i="7"/>
  <c r="I69" i="7"/>
  <c r="H69" i="7"/>
  <c r="G69" i="7"/>
  <c r="F69" i="7"/>
  <c r="E68" i="7"/>
  <c r="E67" i="7"/>
  <c r="E66" i="7"/>
  <c r="E65" i="7"/>
  <c r="J64" i="7"/>
  <c r="I64" i="7"/>
  <c r="H64" i="7"/>
  <c r="G64" i="7"/>
  <c r="F64" i="7"/>
  <c r="E63" i="7"/>
  <c r="E62" i="7"/>
  <c r="E61" i="7"/>
  <c r="E60" i="7"/>
  <c r="J59" i="7"/>
  <c r="I59" i="7"/>
  <c r="H59" i="7"/>
  <c r="G59" i="7"/>
  <c r="F59" i="7"/>
  <c r="E58" i="7"/>
  <c r="E57" i="7"/>
  <c r="E56" i="7"/>
  <c r="E55" i="7"/>
  <c r="J54" i="7"/>
  <c r="I54" i="7"/>
  <c r="H54" i="7"/>
  <c r="G54" i="7"/>
  <c r="F54" i="7"/>
  <c r="E53" i="7"/>
  <c r="E52" i="7"/>
  <c r="E51" i="7"/>
  <c r="E50" i="7"/>
  <c r="J49" i="7"/>
  <c r="I49" i="7"/>
  <c r="H49" i="7"/>
  <c r="G49" i="7"/>
  <c r="F49" i="7"/>
  <c r="E47" i="7"/>
  <c r="E45" i="7"/>
  <c r="J44" i="7"/>
  <c r="I44" i="7"/>
  <c r="H44" i="7"/>
  <c r="G44" i="7"/>
  <c r="F44" i="7"/>
  <c r="E42" i="7"/>
  <c r="E40" i="7"/>
  <c r="J39" i="7"/>
  <c r="I39" i="7"/>
  <c r="H39" i="7"/>
  <c r="G39" i="7"/>
  <c r="F39" i="7"/>
  <c r="E37" i="7"/>
  <c r="E35" i="7"/>
  <c r="J34" i="7"/>
  <c r="I34" i="7"/>
  <c r="H34" i="7"/>
  <c r="G34" i="7"/>
  <c r="F34" i="7"/>
  <c r="E32" i="7"/>
  <c r="E34" i="7" s="1"/>
  <c r="J29" i="7"/>
  <c r="I29" i="7"/>
  <c r="H29" i="7"/>
  <c r="G29" i="7"/>
  <c r="F29" i="7"/>
  <c r="E27" i="7"/>
  <c r="E26" i="7"/>
  <c r="E23" i="7"/>
  <c r="J22" i="7"/>
  <c r="I22" i="7"/>
  <c r="I7" i="7" s="1"/>
  <c r="G22" i="7"/>
  <c r="G7" i="7" s="1"/>
  <c r="F22" i="7"/>
  <c r="F21" i="7"/>
  <c r="E21" i="7" s="1"/>
  <c r="I20" i="7"/>
  <c r="I5" i="7" s="1"/>
  <c r="G20" i="7"/>
  <c r="F20" i="7"/>
  <c r="J19" i="7"/>
  <c r="I19" i="7"/>
  <c r="H19" i="7"/>
  <c r="G19" i="7"/>
  <c r="F19" i="7"/>
  <c r="E18" i="7"/>
  <c r="E17" i="7"/>
  <c r="E16" i="7"/>
  <c r="E15" i="7"/>
  <c r="J14" i="7"/>
  <c r="I14" i="7"/>
  <c r="H14" i="7"/>
  <c r="G14" i="7"/>
  <c r="F14" i="7"/>
  <c r="E13" i="7"/>
  <c r="E12" i="7"/>
  <c r="E11" i="7"/>
  <c r="E10" i="7"/>
  <c r="E8" i="7"/>
  <c r="H7" i="7"/>
  <c r="I6" i="7"/>
  <c r="F15" i="6"/>
  <c r="H29" i="6"/>
  <c r="H15" i="6"/>
  <c r="D15" i="6"/>
  <c r="E179" i="7" l="1"/>
  <c r="E184" i="7"/>
  <c r="E189" i="7"/>
  <c r="E194" i="7"/>
  <c r="F24" i="7"/>
  <c r="F6" i="7"/>
  <c r="G5" i="7"/>
  <c r="G9" i="7" s="1"/>
  <c r="I9" i="7"/>
  <c r="H24" i="7"/>
  <c r="E64" i="7"/>
  <c r="H79" i="7"/>
  <c r="E94" i="7"/>
  <c r="E164" i="7"/>
  <c r="I24" i="7"/>
  <c r="E49" i="7"/>
  <c r="E129" i="7"/>
  <c r="E149" i="7"/>
  <c r="E44" i="7"/>
  <c r="G24" i="7"/>
  <c r="E74" i="7"/>
  <c r="F79" i="7"/>
  <c r="J79" i="7"/>
  <c r="E104" i="7"/>
  <c r="E134" i="7"/>
  <c r="E154" i="7"/>
  <c r="E6" i="7"/>
  <c r="E114" i="7"/>
  <c r="E14" i="7"/>
  <c r="E159" i="7"/>
  <c r="E174" i="7"/>
  <c r="E169" i="7"/>
  <c r="E144" i="7"/>
  <c r="E124" i="7"/>
  <c r="E84" i="7"/>
  <c r="E99" i="7"/>
  <c r="E54" i="7"/>
  <c r="E69" i="7"/>
  <c r="E59" i="7"/>
  <c r="J7" i="7"/>
  <c r="E39" i="7"/>
  <c r="J24" i="7"/>
  <c r="E22" i="7"/>
  <c r="E19" i="7"/>
  <c r="H9" i="7"/>
  <c r="E29" i="7"/>
  <c r="F5" i="7"/>
  <c r="J5" i="7"/>
  <c r="F7" i="7"/>
  <c r="E20" i="7"/>
  <c r="E75" i="7"/>
  <c r="D22" i="6"/>
  <c r="E79" i="7" l="1"/>
  <c r="E7" i="7"/>
  <c r="J9" i="7"/>
  <c r="E24" i="7"/>
  <c r="F9" i="7"/>
  <c r="E5" i="7"/>
  <c r="E9" i="7" l="1"/>
  <c r="F14" i="1"/>
  <c r="G14" i="1"/>
  <c r="E14" i="1"/>
  <c r="F13" i="1"/>
  <c r="G13" i="1"/>
  <c r="E13" i="1"/>
  <c r="E8" i="1" s="1"/>
  <c r="F12" i="1"/>
  <c r="G12" i="1"/>
  <c r="E12" i="1"/>
  <c r="E7" i="1" s="1"/>
  <c r="F11" i="1"/>
  <c r="G11" i="1"/>
  <c r="E11" i="1"/>
  <c r="F34" i="1"/>
  <c r="F35" i="1" s="1"/>
  <c r="G34" i="1"/>
  <c r="E34" i="1"/>
  <c r="F33" i="1"/>
  <c r="F8" i="1" s="1"/>
  <c r="G33" i="1"/>
  <c r="E33" i="1"/>
  <c r="E32" i="1"/>
  <c r="F32" i="1"/>
  <c r="G32" i="1"/>
  <c r="G7" i="1" s="1"/>
  <c r="G6" i="1"/>
  <c r="F31" i="1"/>
  <c r="G31" i="1"/>
  <c r="E31" i="1"/>
  <c r="F20" i="1"/>
  <c r="G20" i="1"/>
  <c r="E20" i="1"/>
  <c r="F25" i="1"/>
  <c r="G25" i="1"/>
  <c r="E25" i="1"/>
  <c r="F30" i="1"/>
  <c r="G30" i="1"/>
  <c r="E30" i="1"/>
  <c r="F40" i="1"/>
  <c r="G40" i="1"/>
  <c r="E40" i="1"/>
  <c r="F45" i="1"/>
  <c r="G45" i="1"/>
  <c r="E45" i="1"/>
  <c r="G15" i="1"/>
  <c r="F9" i="1" l="1"/>
  <c r="G8" i="1"/>
  <c r="G10" i="1" s="1"/>
  <c r="G9" i="1"/>
  <c r="G35" i="1"/>
  <c r="F6" i="1"/>
  <c r="F10" i="1" s="1"/>
  <c r="F7" i="1"/>
  <c r="E9" i="1"/>
  <c r="F15" i="1"/>
  <c r="E15" i="1"/>
  <c r="E6" i="1"/>
  <c r="E35" i="1"/>
  <c r="E10" i="1" l="1"/>
</calcChain>
</file>

<file path=xl/sharedStrings.xml><?xml version="1.0" encoding="utf-8"?>
<sst xmlns="http://schemas.openxmlformats.org/spreadsheetml/2006/main" count="548" uniqueCount="142">
  <si>
    <t/>
  </si>
  <si>
    <t>№ пп</t>
  </si>
  <si>
    <t>Подпрограмма, основное мероприятие, направление расходов, мероприятие</t>
  </si>
  <si>
    <t>Ответственный исполнитель, соисполнители</t>
  </si>
  <si>
    <t>Источник
финансового
обеспечения</t>
  </si>
  <si>
    <t>Объем средств на реализацию, рублей</t>
  </si>
  <si>
    <t>Связь основного мероприятия и показателей (порядковые номера показателей)</t>
  </si>
  <si>
    <t>средства областного бюджета</t>
  </si>
  <si>
    <t>средства федерального бюджета</t>
  </si>
  <si>
    <t>средства местных бюджетов</t>
  </si>
  <si>
    <t>внебюджетные средства</t>
  </si>
  <si>
    <t>итого</t>
  </si>
  <si>
    <t>1.</t>
  </si>
  <si>
    <t>1.1.</t>
  </si>
  <si>
    <t>1.2.</t>
  </si>
  <si>
    <t>2.</t>
  </si>
  <si>
    <t>2.1.</t>
  </si>
  <si>
    <t>2.2.</t>
  </si>
  <si>
    <t>Приложение 2
к муниципальной программе  ''___________________________  (20__ - 20__ годы)''</t>
  </si>
  <si>
    <t>План реализации муниципальной программы</t>
  </si>
  <si>
    <t>20__ год</t>
  </si>
  <si>
    <t>Исполнитель №1, исполнитель № 2, исполнитель N</t>
  </si>
  <si>
    <t>Наменование мероприятия № 1.1.</t>
  </si>
  <si>
    <t>Порядковые номера показателей (при наличии связи)</t>
  </si>
  <si>
    <t>Наименование муниципальной программы (20__ - 20__ годы)</t>
  </si>
  <si>
    <t>…</t>
  </si>
  <si>
    <t>Подпрограмма № 1 (20__- 20__ годы)</t>
  </si>
  <si>
    <t>Наменование мероприятия № 1.2.</t>
  </si>
  <si>
    <t>Наменование мероприятия № 2.1.</t>
  </si>
  <si>
    <t>Наменование мероприятия № 2.2.</t>
  </si>
  <si>
    <t>Наименование основного мероприятия № 1</t>
  </si>
  <si>
    <t>Наменование основного мероприятия № 2</t>
  </si>
  <si>
    <t>2020 год</t>
  </si>
  <si>
    <t>Всего</t>
  </si>
  <si>
    <t>Мероприятия по материально-техническому и финансовому обеспечению  деятельности аппарата управления Навлинского района</t>
  </si>
  <si>
    <t>Мероприятия по защите населения и территории от чрезвычайных ситуаций природного  и техногенного характера, гражданская оборона</t>
  </si>
  <si>
    <t>Мероприятия реализации стратегической роли культуры как духовно-нравственного основания развития личности и государства, сохранения культурного и исторического наследия</t>
  </si>
  <si>
    <t>Мероприятия по реализации единой социальной политики на территории Навлинского района</t>
  </si>
  <si>
    <t>Мероприятия по созданию условий успешной самореализации молодежи</t>
  </si>
  <si>
    <t>Мероприятия по вовлечению в занятия физической культурой и массовым спортом, участие в соревнованиях различного уровня</t>
  </si>
  <si>
    <t>Мероприятия по осуществлению отдельных государственных полномочий Брянской области</t>
  </si>
  <si>
    <t>Мероприятия в области жилищно-коммунального хозяйства</t>
  </si>
  <si>
    <t>Мероприятия по созданию условий для эффективной деятельности многофункционального центра</t>
  </si>
  <si>
    <t>Мероприятия по мобилизационной подготовки экономики</t>
  </si>
  <si>
    <t>2</t>
  </si>
  <si>
    <t>3</t>
  </si>
  <si>
    <t>Подпрограмма «Поддержка малого и среднего предпринимательства в Навлинском районе»</t>
  </si>
  <si>
    <t>5</t>
  </si>
  <si>
    <t>6</t>
  </si>
  <si>
    <t>7</t>
  </si>
  <si>
    <t>Администрация Навлинского района (отдел по культуре, молодежной политике и спорту администрации района), бюджетные учреждения культуры</t>
  </si>
  <si>
    <t>Администрация Навлинского района (отдел организационной, общей и кадровой работы администрации района, главный специалист- юрист администрации района, отдел учета и отчетности администрации района)</t>
  </si>
  <si>
    <t xml:space="preserve">Администрация Навлинского района (отдел по культуре, молодежной политике и спорту администрации  района) </t>
  </si>
  <si>
    <t>Администрация Навлинского района (отдел по культуре, молодежной политике и спорту администрации района)</t>
  </si>
  <si>
    <t>Администрация Навлинского района (административная комиссия администрации района, КДН и защите их прав администрации района, сектор по опеке и попечительству администрации района, специалист по охране труда администрации района)</t>
  </si>
  <si>
    <t>Администрация Навлинского района (отдел по экономике, труду и инвестиционной политике администрации района), МБУ «МФЦ в Навлинском районе»</t>
  </si>
  <si>
    <t>Администрация Навлинского района (отдел ГО, ЧС и ЕДДС администрации района, отдел организационной, общей и кадровой работы администрации района, главный специалист- юрист администрации района)</t>
  </si>
  <si>
    <t>Администрация Навлинского района (отдел по экономике, труду и инвестиционной политике администрации района)</t>
  </si>
  <si>
    <t>Администрация Навлинского района (отдел по строительству, архитектуре и ЖКХ администрации района)</t>
  </si>
  <si>
    <t>Администрация Навлинского района (отдел по строительству, архитектуре и ЖКХ  администрации района, отдел по экономике, труду и инвестиционной политике администрации района)</t>
  </si>
  <si>
    <t>Администрация Навлинского района (отдел экономики, труда и инвестиционной политики администрации района)</t>
  </si>
  <si>
    <t>Администрация Навлинского района (отдел организационной, общей и кадровой работы администрации района, отдел экономики, труда и инвестиционной политики администрации района)</t>
  </si>
  <si>
    <t xml:space="preserve">Администрация Навлинского района (в том, числе: отдел организационного, общей и кадровой работы   администрации   района; отдел учета и отчетности администрации  района; отдел по культуре, молодежной политике и спорту администрации  района; отдел экономики, труда и инвестиционной политики администрации района; комиссия по делам несовершеннолетних и защите их прав администрации  района;  административная комиссия муниципального образования «Навлинский район»;
отдел ГО, ЧС и ЕДДС администрации района; отдел по строительству и архитектуре администрации района;
сектор по опеке и попечительству администрации района;
специалист по охране труда администрации района; МКУ «Навлинская ЕДДС»; муниципальные бюджетные учреждения культуры района;    
ГКУ Брянской области «Навлинское районное управление сельского хозяйства»;  ГБУЗ «Навлинская ЦРБ»; МБУ «МФЦ в Навлинском районе»
</t>
  </si>
  <si>
    <t>Администрация Навлинского района (отдел по культуре, молодежной политике и спорту администрации  района)</t>
  </si>
  <si>
    <t>Субсидии учреждениям культуры на выполнение муниципального задания и иные цели</t>
  </si>
  <si>
    <t>3.1</t>
  </si>
  <si>
    <t>3.2</t>
  </si>
  <si>
    <t>Мероприятия по развитию культуры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</si>
  <si>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</si>
  <si>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8</t>
  </si>
  <si>
    <t>9</t>
  </si>
  <si>
    <t>11</t>
  </si>
  <si>
    <t>12</t>
  </si>
  <si>
    <t>14</t>
  </si>
  <si>
    <t>17</t>
  </si>
  <si>
    <t>3.4</t>
  </si>
  <si>
    <t>2019год</t>
  </si>
  <si>
    <t>2021 год</t>
  </si>
  <si>
    <t>2022 год</t>
  </si>
  <si>
    <t>2023 год</t>
  </si>
  <si>
    <t>9.1</t>
  </si>
  <si>
    <t>9.2</t>
  </si>
  <si>
    <t>9.3</t>
  </si>
  <si>
    <t>9.4</t>
  </si>
  <si>
    <t>Софинансирование объектов капитальных вложений муниципальной собствнности</t>
  </si>
  <si>
    <t>Устойчивое развитие сельских территорий</t>
  </si>
  <si>
    <t>Подготовка объектов ЖКХ к зиме</t>
  </si>
  <si>
    <t>Бюджетные инвестиции в объекты капитального строительства муниципальной собственности</t>
  </si>
  <si>
    <t>10</t>
  </si>
  <si>
    <t>13</t>
  </si>
  <si>
    <t>16</t>
  </si>
  <si>
    <t>Подпрограмма «Развитие пассажирского автомобильного транспорта общего пользования на территории Навлинского района»(2019-2021 годы)</t>
  </si>
  <si>
    <t>Администрация Навлинского района (отдел экономики, труда и инвестиционной политики)</t>
  </si>
  <si>
    <t>1</t>
  </si>
  <si>
    <t>5,6</t>
  </si>
  <si>
    <t>3,4</t>
  </si>
  <si>
    <t>20</t>
  </si>
  <si>
    <t>3-6</t>
  </si>
  <si>
    <t>8,9</t>
  </si>
  <si>
    <t>11,12,13</t>
  </si>
  <si>
    <t>14,15</t>
  </si>
  <si>
    <t>19</t>
  </si>
  <si>
    <t xml:space="preserve">«Реализация полномочий администрации Навлинского района»
 (2019-2023 годы)
</t>
  </si>
  <si>
    <t>Подпрограмма «Обеспечение жильем молодых семей» (2019-2023гг)</t>
  </si>
  <si>
    <t>21</t>
  </si>
  <si>
    <t xml:space="preserve">Подпрограмма«Поддержка местных инициатив граждан на территории Навлинского района» на 2019-2023 годы  </t>
  </si>
  <si>
    <t>Поддержка отрасли культуры</t>
  </si>
  <si>
    <t>3.5</t>
  </si>
  <si>
    <t>3.6</t>
  </si>
  <si>
    <t>Отдельные мероприятия по развитию культуры, культурного населения, туризма обеспечению устойчивого развития социально-культурных составляющих качества жизни населения</t>
  </si>
  <si>
    <t>Совершенствование системы управления пассажирскими перевозками</t>
  </si>
  <si>
    <t>4.</t>
  </si>
  <si>
    <t>15</t>
  </si>
  <si>
    <t xml:space="preserve">Администрация Навлинского района (в том, числе: отдел организационного, общей и кадровой работы   администрации   района; отдел учета и отчетности администрации  района; отдел по культуре, молодежной политике и спорту администрации  района; отдел экономики, труда и инвестиционной политики администрации района; комиссия по делам несовершеннолетних и защите их прав администрации  района;  административная комиссия муниципального образования «Навлинский район»;
сектор ГО, ЧС и мобилизациоооной работе администрации района; отдел по строительству и архитектуре администрации района;
сектор по опеке и попечительству администрации района;
специалист по охране труда администрации района)
</t>
  </si>
  <si>
    <t>Администрация Навлинского района (отдел ГО, ЧС и мобилизациоооной работе администрации района), МКУ "ЕДДС Навлинского района"</t>
  </si>
  <si>
    <t>Мероприятие по поддержке сельскохозяйственных товаропроизводителей</t>
  </si>
  <si>
    <t>9.5</t>
  </si>
  <si>
    <t>9.6</t>
  </si>
  <si>
    <t>Приобритение специализированной техники для предприятий жилищно-коммунального комплекса</t>
  </si>
  <si>
    <t>Мероприятия в сфере коммунального хозяйства</t>
  </si>
  <si>
    <t>Региональный проект "Чистая вода"</t>
  </si>
  <si>
    <t>Региональный проект "Спорт-норма жизни"</t>
  </si>
  <si>
    <t>Региональный проект "Содействие занятости женщин - создание условий дошкольного образования детей в возрасте до трех лет"</t>
  </si>
  <si>
    <t>1-25</t>
  </si>
  <si>
    <t xml:space="preserve"> </t>
  </si>
  <si>
    <t>22</t>
  </si>
  <si>
    <t>23,24</t>
  </si>
  <si>
    <t>25</t>
  </si>
  <si>
    <t>Мероприятия по межбюджетным отношениям с муниципальными образованиями за счет средств бюджета Навлинского муниципального района района</t>
  </si>
  <si>
    <t>9.10</t>
  </si>
  <si>
    <t>Мероприятия по реализации программ (проектов) инициативного бюджетирования</t>
  </si>
  <si>
    <t>Мероприятия по Всероссийской переписи населения 2020</t>
  </si>
  <si>
    <t>Мероприятия по развитию дополнительного образовния</t>
  </si>
  <si>
    <t>Мероприятия по обеспечению функционирования модели персонифицированного финансирования дополнительного образовния детей</t>
  </si>
  <si>
    <t>Мероприятия по модернизации (капитальному ремонту, реконструкции) муниципальных детских школ искуств по видам искуств</t>
  </si>
  <si>
    <t>0</t>
  </si>
  <si>
    <t>Региональный проект "Современная школа</t>
  </si>
  <si>
    <t>9.11</t>
  </si>
  <si>
    <t>Мероприятия по реализации передоваемых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</si>
  <si>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Администрация Навлинского района (отдел по строительству, архитектуре и ЖКХ  администрации района)</t>
  </si>
  <si>
    <t>Мероприятия по развитию инфраструктуры сферы образования</t>
  </si>
  <si>
    <t>Приложение № 1
к  постановлению администрации Навлинского района от  30.12.2020 № 767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</si>
</sst>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р_._-;\-* #,##0_р_._-;_-* &quot;-&quot;_р_._-;_-@_-"/>
    <numFmt numFmtId="165" formatCode="_-* #,##0.00&quot;р.&quot;_-;\-* #,##0.00&quot;р.&quot;_-;_-* &quot;-&quot;??&quot;р.&quot;_-;_-@_-"/>
  </numFmts>
  <fonts count="6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165" fontId="0" fillId="0" borderId="0">
      <alignment vertical="top" wrapText="1"/>
    </xf>
  </cellStyleXfs>
  <cellXfs count="147">
    <xf numFmtId="165" fontId="0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Alignment="1">
      <alignment horizontal="right" vertical="center"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vertical="top" wrapText="1"/>
    </xf>
    <xf numFmtId="0" fontId="0" fillId="2" borderId="2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2" borderId="3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vertical="top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vertical="top" wrapText="1"/>
    </xf>
    <xf numFmtId="4" fontId="0" fillId="2" borderId="4" xfId="0" applyNumberFormat="1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vertical="top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164" fontId="0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horizontal="center" vertical="top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0" fillId="3" borderId="4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Alignment="1">
      <alignment horizontal="right" vertical="top" wrapText="1"/>
    </xf>
    <xf numFmtId="49" fontId="3" fillId="3" borderId="7" xfId="0" applyNumberFormat="1" applyFont="1" applyFill="1" applyBorder="1" applyAlignment="1">
      <alignment horizontal="center" vertical="top" wrapText="1"/>
    </xf>
    <xf numFmtId="0" fontId="0" fillId="3" borderId="4" xfId="0" applyNumberFormat="1" applyFon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center" vertical="top" wrapText="1"/>
    </xf>
    <xf numFmtId="49" fontId="0" fillId="3" borderId="15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vertical="top" wrapText="1"/>
    </xf>
    <xf numFmtId="165" fontId="0" fillId="4" borderId="0" xfId="0" applyNumberFormat="1" applyFont="1" applyFill="1" applyAlignment="1">
      <alignment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0" fillId="2" borderId="15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center" wrapText="1"/>
    </xf>
    <xf numFmtId="49" fontId="0" fillId="3" borderId="0" xfId="0" applyNumberFormat="1" applyFont="1" applyFill="1" applyBorder="1" applyAlignment="1">
      <alignment horizontal="center" vertical="top" wrapText="1"/>
    </xf>
    <xf numFmtId="49" fontId="0" fillId="3" borderId="23" xfId="0" applyNumberFormat="1" applyFill="1" applyBorder="1" applyAlignment="1">
      <alignment horizontal="center" vertical="top" wrapText="1"/>
    </xf>
    <xf numFmtId="49" fontId="0" fillId="3" borderId="24" xfId="0" applyNumberFormat="1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49" fontId="3" fillId="3" borderId="16" xfId="0" applyNumberFormat="1" applyFont="1" applyFill="1" applyBorder="1" applyAlignment="1">
      <alignment horizontal="center" vertical="top" wrapText="1"/>
    </xf>
    <xf numFmtId="49" fontId="0" fillId="3" borderId="17" xfId="0" applyNumberFormat="1" applyFont="1" applyFill="1" applyBorder="1" applyAlignment="1">
      <alignment horizontal="center" vertical="top" wrapText="1"/>
    </xf>
    <xf numFmtId="49" fontId="0" fillId="3" borderId="18" xfId="0" applyNumberFormat="1" applyFont="1" applyFill="1" applyBorder="1" applyAlignment="1">
      <alignment horizontal="center" vertical="top" wrapText="1"/>
    </xf>
    <xf numFmtId="49" fontId="0" fillId="2" borderId="2" xfId="0" applyNumberFormat="1" applyFont="1" applyFill="1" applyBorder="1" applyAlignment="1">
      <alignment horizontal="center" vertical="top" wrapText="1"/>
    </xf>
    <xf numFmtId="49" fontId="0" fillId="2" borderId="15" xfId="0" applyNumberFormat="1" applyFont="1" applyFill="1" applyBorder="1" applyAlignment="1">
      <alignment horizontal="center" vertical="top" wrapText="1"/>
    </xf>
    <xf numFmtId="49" fontId="3" fillId="2" borderId="16" xfId="0" applyNumberFormat="1" applyFont="1" applyFill="1" applyBorder="1" applyAlignment="1">
      <alignment horizontal="center" vertical="top" wrapText="1"/>
    </xf>
    <xf numFmtId="49" fontId="0" fillId="2" borderId="17" xfId="0" applyNumberFormat="1" applyFont="1" applyFill="1" applyBorder="1" applyAlignment="1">
      <alignment horizontal="center" vertical="top" wrapText="1"/>
    </xf>
    <xf numFmtId="49" fontId="0" fillId="2" borderId="18" xfId="0" applyNumberFormat="1" applyFont="1" applyFill="1" applyBorder="1" applyAlignment="1">
      <alignment horizontal="center" vertical="top" wrapText="1"/>
    </xf>
    <xf numFmtId="165" fontId="0" fillId="5" borderId="0" xfId="0" applyNumberFormat="1" applyFont="1" applyFill="1" applyAlignment="1">
      <alignment vertical="top" wrapText="1"/>
    </xf>
    <xf numFmtId="165" fontId="0" fillId="5" borderId="0" xfId="0" applyNumberFormat="1" applyFill="1" applyAlignment="1">
      <alignment vertical="top" wrapText="1"/>
    </xf>
    <xf numFmtId="165" fontId="0" fillId="0" borderId="0" xfId="0" applyNumberFormat="1" applyFill="1" applyAlignment="1">
      <alignment vertical="top" wrapText="1"/>
    </xf>
    <xf numFmtId="49" fontId="3" fillId="3" borderId="17" xfId="0" applyNumberFormat="1" applyFont="1" applyFill="1" applyBorder="1" applyAlignment="1">
      <alignment horizontal="center" wrapText="1"/>
    </xf>
    <xf numFmtId="49" fontId="3" fillId="3" borderId="4" xfId="0" applyNumberFormat="1" applyFont="1" applyFill="1" applyBorder="1" applyAlignment="1">
      <alignment horizont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0" borderId="16" xfId="0" applyNumberFormat="1" applyFont="1" applyFill="1" applyBorder="1" applyAlignment="1">
      <alignment horizontal="center" vertical="top" wrapText="1"/>
    </xf>
    <xf numFmtId="0" fontId="0" fillId="0" borderId="17" xfId="0" applyNumberFormat="1" applyFont="1" applyFill="1" applyBorder="1" applyAlignment="1">
      <alignment horizontal="center" vertical="top" wrapText="1"/>
    </xf>
    <xf numFmtId="0" fontId="0" fillId="0" borderId="18" xfId="0" applyNumberFormat="1" applyFont="1" applyFill="1" applyBorder="1" applyAlignment="1">
      <alignment horizontal="center" vertical="top" wrapText="1"/>
    </xf>
    <xf numFmtId="165" fontId="3" fillId="0" borderId="16" xfId="0" applyNumberFormat="1" applyFont="1" applyFill="1" applyBorder="1" applyAlignment="1">
      <alignment vertical="top" wrapText="1"/>
    </xf>
    <xf numFmtId="165" fontId="0" fillId="0" borderId="17" xfId="0" applyNumberFormat="1" applyFont="1" applyFill="1" applyBorder="1" applyAlignment="1">
      <alignment vertical="top" wrapText="1"/>
    </xf>
    <xf numFmtId="165" fontId="0" fillId="0" borderId="18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left" vertical="top" wrapText="1"/>
    </xf>
    <xf numFmtId="0" fontId="3" fillId="2" borderId="12" xfId="0" applyNumberFormat="1" applyFont="1" applyFill="1" applyBorder="1" applyAlignment="1">
      <alignment horizontal="left" vertical="top" wrapText="1"/>
    </xf>
    <xf numFmtId="0" fontId="3" fillId="2" borderId="13" xfId="0" applyNumberFormat="1" applyFont="1" applyFill="1" applyBorder="1" applyAlignment="1">
      <alignment horizontal="left" vertical="top" wrapText="1"/>
    </xf>
    <xf numFmtId="49" fontId="3" fillId="3" borderId="16" xfId="0" applyNumberFormat="1" applyFont="1" applyFill="1" applyBorder="1" applyAlignment="1">
      <alignment horizontal="center" wrapText="1"/>
    </xf>
    <xf numFmtId="49" fontId="3" fillId="3" borderId="17" xfId="0" applyNumberFormat="1" applyFont="1" applyFill="1" applyBorder="1" applyAlignment="1">
      <alignment horizontal="center" wrapText="1"/>
    </xf>
    <xf numFmtId="49" fontId="3" fillId="3" borderId="18" xfId="0" applyNumberFormat="1" applyFont="1" applyFill="1" applyBorder="1" applyAlignment="1">
      <alignment horizontal="center" wrapText="1"/>
    </xf>
    <xf numFmtId="165" fontId="3" fillId="0" borderId="17" xfId="0" applyNumberFormat="1" applyFont="1" applyFill="1" applyBorder="1" applyAlignment="1">
      <alignment vertical="top" wrapText="1"/>
    </xf>
    <xf numFmtId="165" fontId="3" fillId="0" borderId="18" xfId="0" applyNumberFormat="1" applyFont="1" applyFill="1" applyBorder="1" applyAlignment="1">
      <alignment vertical="top" wrapText="1"/>
    </xf>
    <xf numFmtId="0" fontId="3" fillId="2" borderId="16" xfId="0" applyNumberFormat="1" applyFont="1" applyFill="1" applyBorder="1" applyAlignment="1">
      <alignment horizontal="left" vertical="top" wrapText="1"/>
    </xf>
    <xf numFmtId="0" fontId="3" fillId="2" borderId="17" xfId="0" applyNumberFormat="1" applyFont="1" applyFill="1" applyBorder="1" applyAlignment="1">
      <alignment horizontal="left" vertical="top" wrapText="1"/>
    </xf>
    <xf numFmtId="0" fontId="3" fillId="2" borderId="18" xfId="0" applyNumberFormat="1" applyFont="1" applyFill="1" applyBorder="1" applyAlignment="1">
      <alignment horizontal="left" vertical="top" wrapText="1"/>
    </xf>
    <xf numFmtId="165" fontId="3" fillId="0" borderId="16" xfId="0" applyNumberFormat="1" applyFont="1" applyFill="1" applyBorder="1" applyAlignment="1">
      <alignment horizontal="left" vertical="top" wrapText="1"/>
    </xf>
    <xf numFmtId="165" fontId="3" fillId="0" borderId="17" xfId="0" applyNumberFormat="1" applyFont="1" applyFill="1" applyBorder="1" applyAlignment="1">
      <alignment horizontal="left" vertical="top" wrapText="1"/>
    </xf>
    <xf numFmtId="165" fontId="3" fillId="0" borderId="18" xfId="0" applyNumberFormat="1" applyFont="1" applyFill="1" applyBorder="1" applyAlignment="1">
      <alignment horizontal="left" vertical="top" wrapText="1"/>
    </xf>
    <xf numFmtId="165" fontId="3" fillId="4" borderId="7" xfId="0" applyNumberFormat="1" applyFont="1" applyFill="1" applyBorder="1" applyAlignment="1">
      <alignment vertical="top" wrapText="1"/>
    </xf>
    <xf numFmtId="165" fontId="0" fillId="4" borderId="2" xfId="0" applyNumberFormat="1" applyFont="1" applyFill="1" applyBorder="1" applyAlignment="1">
      <alignment vertical="top" wrapText="1"/>
    </xf>
    <xf numFmtId="165" fontId="0" fillId="4" borderId="15" xfId="0" applyNumberFormat="1" applyFont="1" applyFill="1" applyBorder="1" applyAlignment="1">
      <alignment vertical="top" wrapText="1"/>
    </xf>
    <xf numFmtId="0" fontId="3" fillId="2" borderId="14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vertical="top" wrapText="1"/>
    </xf>
    <xf numFmtId="165" fontId="0" fillId="0" borderId="2" xfId="0" applyNumberFormat="1" applyFont="1" applyFill="1" applyBorder="1" applyAlignment="1">
      <alignment vertical="top" wrapText="1"/>
    </xf>
    <xf numFmtId="165" fontId="0" fillId="0" borderId="15" xfId="0" applyNumberFormat="1" applyFont="1" applyFill="1" applyBorder="1" applyAlignment="1">
      <alignment vertical="top" wrapText="1"/>
    </xf>
    <xf numFmtId="165" fontId="3" fillId="0" borderId="2" xfId="0" applyNumberFormat="1" applyFont="1" applyFill="1" applyBorder="1" applyAlignment="1">
      <alignment vertical="top" wrapText="1"/>
    </xf>
    <xf numFmtId="165" fontId="0" fillId="0" borderId="3" xfId="0" applyNumberFormat="1" applyFont="1" applyFill="1" applyBorder="1" applyAlignment="1">
      <alignment vertical="top" wrapText="1"/>
    </xf>
    <xf numFmtId="165" fontId="3" fillId="0" borderId="14" xfId="0" applyNumberFormat="1" applyFont="1" applyFill="1" applyBorder="1" applyAlignment="1">
      <alignment horizontal="left" vertical="top" wrapText="1"/>
    </xf>
    <xf numFmtId="165" fontId="0" fillId="0" borderId="12" xfId="0" applyNumberFormat="1" applyFont="1" applyFill="1" applyBorder="1" applyAlignment="1">
      <alignment horizontal="left" vertical="top" wrapText="1"/>
    </xf>
    <xf numFmtId="165" fontId="0" fillId="0" borderId="13" xfId="0" applyNumberFormat="1" applyFont="1" applyFill="1" applyBorder="1" applyAlignment="1">
      <alignment horizontal="left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165" fontId="0" fillId="0" borderId="2" xfId="0" applyNumberFormat="1" applyFont="1" applyFill="1" applyBorder="1" applyAlignment="1">
      <alignment horizontal="center" vertical="top" wrapText="1"/>
    </xf>
    <xf numFmtId="165" fontId="0" fillId="0" borderId="15" xfId="0" applyNumberFormat="1" applyFont="1" applyFill="1" applyBorder="1" applyAlignment="1">
      <alignment horizontal="center" vertical="top" wrapText="1"/>
    </xf>
    <xf numFmtId="165" fontId="3" fillId="0" borderId="7" xfId="0" applyNumberFormat="1" applyFont="1" applyFill="1" applyBorder="1" applyAlignment="1">
      <alignment vertical="top" wrapText="1"/>
    </xf>
    <xf numFmtId="165" fontId="3" fillId="0" borderId="12" xfId="0" applyNumberFormat="1" applyFont="1" applyFill="1" applyBorder="1" applyAlignment="1">
      <alignment horizontal="left" vertical="top" wrapText="1"/>
    </xf>
    <xf numFmtId="165" fontId="3" fillId="4" borderId="16" xfId="0" applyNumberFormat="1" applyFont="1" applyFill="1" applyBorder="1" applyAlignment="1">
      <alignment vertical="top" wrapText="1"/>
    </xf>
    <xf numFmtId="165" fontId="0" fillId="4" borderId="17" xfId="0" applyNumberFormat="1" applyFont="1" applyFill="1" applyBorder="1" applyAlignment="1">
      <alignment vertical="top" wrapText="1"/>
    </xf>
    <xf numFmtId="165" fontId="0" fillId="4" borderId="18" xfId="0" applyNumberFormat="1" applyFont="1" applyFill="1" applyBorder="1" applyAlignment="1">
      <alignment vertical="top" wrapText="1"/>
    </xf>
    <xf numFmtId="165" fontId="3" fillId="4" borderId="14" xfId="0" applyNumberFormat="1" applyFont="1" applyFill="1" applyBorder="1" applyAlignment="1">
      <alignment horizontal="left" vertical="top" wrapText="1"/>
    </xf>
    <xf numFmtId="165" fontId="0" fillId="4" borderId="12" xfId="0" applyNumberFormat="1" applyFont="1" applyFill="1" applyBorder="1" applyAlignment="1">
      <alignment horizontal="left" vertical="top" wrapText="1"/>
    </xf>
    <xf numFmtId="165" fontId="0" fillId="4" borderId="13" xfId="0" applyNumberFormat="1" applyFont="1" applyFill="1" applyBorder="1" applyAlignment="1">
      <alignment horizontal="left" vertical="top" wrapText="1"/>
    </xf>
    <xf numFmtId="165" fontId="0" fillId="4" borderId="21" xfId="0" applyNumberFormat="1" applyFill="1" applyBorder="1" applyAlignment="1">
      <alignment horizontal="justify" vertical="top"/>
    </xf>
    <xf numFmtId="165" fontId="0" fillId="0" borderId="22" xfId="0" applyNumberFormat="1" applyFont="1" applyFill="1" applyBorder="1" applyAlignment="1">
      <alignment horizontal="justify" vertical="top"/>
    </xf>
    <xf numFmtId="165" fontId="0" fillId="0" borderId="25" xfId="0" applyNumberFormat="1" applyFont="1" applyFill="1" applyBorder="1" applyAlignment="1">
      <alignment horizontal="justify" vertical="top"/>
    </xf>
    <xf numFmtId="49" fontId="3" fillId="3" borderId="16" xfId="0" applyNumberFormat="1" applyFont="1" applyFill="1" applyBorder="1" applyAlignment="1">
      <alignment horizontal="center" vertical="top" wrapText="1"/>
    </xf>
    <xf numFmtId="49" fontId="0" fillId="3" borderId="17" xfId="0" applyNumberFormat="1" applyFont="1" applyFill="1" applyBorder="1" applyAlignment="1">
      <alignment horizontal="center" vertical="top" wrapText="1"/>
    </xf>
    <xf numFmtId="49" fontId="0" fillId="3" borderId="18" xfId="0" applyNumberFormat="1" applyFont="1" applyFill="1" applyBorder="1" applyAlignment="1">
      <alignment horizontal="center" vertical="top" wrapText="1"/>
    </xf>
    <xf numFmtId="165" fontId="3" fillId="0" borderId="4" xfId="0" applyNumberFormat="1" applyFont="1" applyFill="1" applyBorder="1" applyAlignment="1">
      <alignment horizontal="justify" vertical="top"/>
    </xf>
    <xf numFmtId="165" fontId="0" fillId="0" borderId="4" xfId="0" applyNumberFormat="1" applyFont="1" applyFill="1" applyBorder="1" applyAlignment="1">
      <alignment horizontal="justify" vertical="top"/>
    </xf>
    <xf numFmtId="49" fontId="3" fillId="3" borderId="4" xfId="0" applyNumberFormat="1" applyFont="1" applyFill="1" applyBorder="1" applyAlignment="1">
      <alignment horizontal="center" vertical="top" wrapText="1"/>
    </xf>
    <xf numFmtId="165" fontId="0" fillId="0" borderId="4" xfId="0" applyNumberFormat="1" applyFont="1" applyFill="1" applyBorder="1" applyAlignment="1">
      <alignment horizontal="center" vertical="top" wrapText="1"/>
    </xf>
    <xf numFmtId="165" fontId="0" fillId="4" borderId="17" xfId="0" applyNumberFormat="1" applyFont="1" applyFill="1" applyBorder="1" applyAlignment="1">
      <alignment horizontal="center" wrapText="1"/>
    </xf>
    <xf numFmtId="165" fontId="0" fillId="4" borderId="18" xfId="0" applyNumberFormat="1" applyFont="1" applyFill="1" applyBorder="1" applyAlignment="1">
      <alignment horizontal="center" wrapText="1"/>
    </xf>
    <xf numFmtId="165" fontId="3" fillId="4" borderId="1" xfId="0" applyNumberFormat="1" applyFont="1" applyFill="1" applyBorder="1" applyAlignment="1">
      <alignment vertical="top" wrapText="1"/>
    </xf>
    <xf numFmtId="0" fontId="3" fillId="3" borderId="14" xfId="0" applyNumberFormat="1" applyFont="1" applyFill="1" applyBorder="1" applyAlignment="1">
      <alignment horizontal="left" vertical="top" wrapText="1"/>
    </xf>
    <xf numFmtId="49" fontId="0" fillId="2" borderId="7" xfId="0" applyNumberFormat="1" applyFill="1" applyBorder="1" applyAlignment="1">
      <alignment horizontal="center" vertical="top" wrapText="1"/>
    </xf>
    <xf numFmtId="165" fontId="3" fillId="0" borderId="19" xfId="0" applyNumberFormat="1" applyFont="1" applyFill="1" applyBorder="1" applyAlignment="1">
      <alignment vertical="top" wrapText="1"/>
    </xf>
    <xf numFmtId="165" fontId="0" fillId="0" borderId="5" xfId="0" applyNumberFormat="1" applyFont="1" applyFill="1" applyBorder="1" applyAlignment="1">
      <alignment vertical="top" wrapText="1"/>
    </xf>
    <xf numFmtId="165" fontId="0" fillId="0" borderId="20" xfId="0" applyNumberFormat="1" applyFont="1" applyFill="1" applyBorder="1" applyAlignment="1">
      <alignment vertical="top" wrapText="1"/>
    </xf>
    <xf numFmtId="49" fontId="0" fillId="2" borderId="2" xfId="0" applyNumberFormat="1" applyFont="1" applyFill="1" applyBorder="1" applyAlignment="1">
      <alignment horizontal="center" vertical="top" wrapText="1"/>
    </xf>
    <xf numFmtId="49" fontId="0" fillId="2" borderId="15" xfId="0" applyNumberFormat="1" applyFont="1" applyFill="1" applyBorder="1" applyAlignment="1">
      <alignment horizontal="center" vertical="top" wrapText="1"/>
    </xf>
    <xf numFmtId="49" fontId="3" fillId="3" borderId="16" xfId="0" applyNumberFormat="1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horizontal="center"/>
    </xf>
    <xf numFmtId="49" fontId="3" fillId="3" borderId="18" xfId="0" applyNumberFormat="1" applyFont="1" applyFill="1" applyBorder="1" applyAlignment="1">
      <alignment horizontal="center"/>
    </xf>
    <xf numFmtId="49" fontId="3" fillId="2" borderId="16" xfId="0" applyNumberFormat="1" applyFont="1" applyFill="1" applyBorder="1" applyAlignment="1">
      <alignment horizontal="center" vertical="top" wrapText="1"/>
    </xf>
    <xf numFmtId="49" fontId="0" fillId="2" borderId="17" xfId="0" applyNumberFormat="1" applyFont="1" applyFill="1" applyBorder="1" applyAlignment="1">
      <alignment horizontal="center" vertical="top" wrapText="1"/>
    </xf>
    <xf numFmtId="49" fontId="0" fillId="2" borderId="18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vertical="top" wrapText="1"/>
    </xf>
    <xf numFmtId="0" fontId="4" fillId="2" borderId="5" xfId="0" applyNumberFormat="1" applyFont="1" applyFill="1" applyBorder="1" applyAlignment="1">
      <alignment horizontal="left" vertical="top" wrapText="1"/>
    </xf>
    <xf numFmtId="0" fontId="4" fillId="2" borderId="6" xfId="0" applyNumberFormat="1" applyFont="1" applyFill="1" applyBorder="1" applyAlignment="1">
      <alignment horizontal="left" vertical="top" wrapText="1"/>
    </xf>
    <xf numFmtId="49" fontId="0" fillId="4" borderId="17" xfId="0" applyNumberFormat="1" applyFont="1" applyFill="1" applyBorder="1" applyAlignment="1">
      <alignment horizontal="center" wrapText="1"/>
    </xf>
    <xf numFmtId="49" fontId="0" fillId="4" borderId="18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vertical="top" wrapText="1"/>
    </xf>
    <xf numFmtId="49" fontId="3" fillId="4" borderId="16" xfId="0" applyNumberFormat="1" applyFont="1" applyFill="1" applyBorder="1" applyAlignment="1">
      <alignment horizontal="center" wrapText="1"/>
    </xf>
    <xf numFmtId="165" fontId="0" fillId="0" borderId="17" xfId="0" applyNumberFormat="1" applyFont="1" applyFill="1" applyBorder="1" applyAlignment="1">
      <alignment horizontal="center" wrapText="1"/>
    </xf>
    <xf numFmtId="165" fontId="0" fillId="0" borderId="18" xfId="0" applyNumberFormat="1" applyFont="1" applyFill="1" applyBorder="1" applyAlignment="1">
      <alignment horizontal="center" wrapText="1"/>
    </xf>
    <xf numFmtId="0" fontId="3" fillId="4" borderId="0" xfId="0" applyNumberFormat="1" applyFont="1" applyFill="1" applyAlignment="1">
      <alignment horizontal="right" vertical="center" wrapText="1"/>
    </xf>
    <xf numFmtId="0" fontId="0" fillId="4" borderId="0" xfId="0" applyNumberFormat="1" applyFont="1" applyFill="1" applyAlignment="1">
      <alignment horizontal="righ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165" fontId="0" fillId="0" borderId="9" xfId="0" applyNumberFormat="1" applyFont="1" applyFill="1" applyBorder="1" applyAlignment="1">
      <alignment horizontal="center" vertical="center" wrapText="1"/>
    </xf>
    <xf numFmtId="165" fontId="0" fillId="0" borderId="10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left" vertical="top" wrapText="1"/>
    </xf>
    <xf numFmtId="0" fontId="3" fillId="2" borderId="6" xfId="0" applyNumberFormat="1" applyFont="1" applyFill="1" applyBorder="1" applyAlignment="1">
      <alignment horizontal="left" vertical="top" wrapText="1"/>
    </xf>
    <xf numFmtId="49" fontId="3" fillId="4" borderId="17" xfId="0" applyNumberFormat="1" applyFont="1" applyFill="1" applyBorder="1" applyAlignment="1">
      <alignment horizontal="center" wrapText="1"/>
    </xf>
    <xf numFmtId="49" fontId="3" fillId="4" borderId="18" xfId="0" applyNumberFormat="1" applyFont="1" applyFill="1" applyBorder="1" applyAlignment="1">
      <alignment horizontal="center" wrapText="1"/>
    </xf>
    <xf numFmtId="0" fontId="3" fillId="0" borderId="0" xfId="0" applyNumberFormat="1" applyFont="1" applyFill="1" applyAlignment="1">
      <alignment horizontal="right" vertical="center" wrapText="1"/>
    </xf>
    <xf numFmtId="0" fontId="0" fillId="0" borderId="0" xfId="0" applyNumberFormat="1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254"/>
  <sheetViews>
    <sheetView tabSelected="1" zoomScale="83" zoomScaleNormal="83" workbookViewId="0">
      <pane xSplit="1" ySplit="4" topLeftCell="B86" activePane="bottomRight" state="frozen"/>
      <selection pane="topRight" activeCell="B1" sqref="B1"/>
      <selection pane="bottomLeft" activeCell="A6" sqref="A6"/>
      <selection pane="bottomRight" activeCell="L86" sqref="L86"/>
    </sheetView>
  </sheetViews>
  <sheetFormatPr defaultRowHeight="12.75" x14ac:dyDescent="0.2"/>
  <cols>
    <col min="1" max="1" width="5.5" customWidth="1"/>
    <col min="2" max="2" width="31.5" customWidth="1"/>
    <col min="3" max="3" width="44" customWidth="1"/>
    <col min="4" max="5" width="18.33203125" customWidth="1"/>
    <col min="6" max="6" width="17.33203125" customWidth="1"/>
    <col min="7" max="7" width="16" customWidth="1"/>
    <col min="8" max="8" width="16.33203125" customWidth="1"/>
    <col min="9" max="9" width="17" customWidth="1"/>
    <col min="10" max="10" width="17.33203125" customWidth="1"/>
    <col min="11" max="11" width="16.6640625" customWidth="1"/>
    <col min="12" max="12" width="18.1640625" bestFit="1" customWidth="1"/>
  </cols>
  <sheetData>
    <row r="1" spans="1:13" ht="30.75" customHeight="1" x14ac:dyDescent="0.2">
      <c r="A1" s="1" t="s">
        <v>0</v>
      </c>
      <c r="B1" s="1" t="s">
        <v>0</v>
      </c>
      <c r="C1" s="1" t="s">
        <v>0</v>
      </c>
      <c r="D1" s="132" t="s">
        <v>141</v>
      </c>
      <c r="E1" s="132"/>
      <c r="F1" s="132"/>
      <c r="G1" s="133"/>
      <c r="H1" s="133"/>
      <c r="I1" s="133"/>
      <c r="J1" s="133"/>
      <c r="K1" s="133"/>
      <c r="M1" s="25"/>
    </row>
    <row r="2" spans="1:13" ht="20.25" customHeight="1" x14ac:dyDescent="0.2">
      <c r="A2" s="134" t="s">
        <v>19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3" ht="34.5" customHeight="1" x14ac:dyDescent="0.2">
      <c r="A3" s="135" t="s">
        <v>1</v>
      </c>
      <c r="B3" s="135" t="s">
        <v>2</v>
      </c>
      <c r="C3" s="135" t="s">
        <v>3</v>
      </c>
      <c r="D3" s="135" t="s">
        <v>4</v>
      </c>
      <c r="E3" s="137" t="s">
        <v>5</v>
      </c>
      <c r="F3" s="138"/>
      <c r="G3" s="138"/>
      <c r="H3" s="138"/>
      <c r="I3" s="138"/>
      <c r="J3" s="139"/>
      <c r="K3" s="140" t="s">
        <v>6</v>
      </c>
    </row>
    <row r="4" spans="1:13" ht="47.25" customHeight="1" x14ac:dyDescent="0.2">
      <c r="A4" s="136" t="s">
        <v>0</v>
      </c>
      <c r="B4" s="136" t="s">
        <v>0</v>
      </c>
      <c r="C4" s="135" t="s">
        <v>0</v>
      </c>
      <c r="D4" s="135" t="s">
        <v>0</v>
      </c>
      <c r="E4" s="13" t="s">
        <v>33</v>
      </c>
      <c r="F4" s="13" t="s">
        <v>76</v>
      </c>
      <c r="G4" s="35" t="s">
        <v>32</v>
      </c>
      <c r="H4" s="35" t="s">
        <v>77</v>
      </c>
      <c r="I4" s="35" t="s">
        <v>78</v>
      </c>
      <c r="J4" s="35" t="s">
        <v>79</v>
      </c>
      <c r="K4" s="140" t="s">
        <v>0</v>
      </c>
    </row>
    <row r="5" spans="1:13" ht="49.5" customHeight="1" x14ac:dyDescent="0.2">
      <c r="A5" s="19"/>
      <c r="B5" s="123" t="s">
        <v>102</v>
      </c>
      <c r="C5" s="124" t="s">
        <v>62</v>
      </c>
      <c r="D5" s="14" t="s">
        <v>7</v>
      </c>
      <c r="E5" s="23">
        <f>F5+G5+H5+I5+J5</f>
        <v>378485724.22000003</v>
      </c>
      <c r="F5" s="23">
        <f>F15+F20+F55+F60+F65+F70+F75+F120+F125+F130+F135+F140+F145+F150+F155</f>
        <v>61677672</v>
      </c>
      <c r="G5" s="23">
        <f>G15+G20+G55+G60+G65+G70+G75+G120+G125+G130+G135+G140+G145+G150+G155+G200+G175+G180+G185+G190+G195</f>
        <v>163947082</v>
      </c>
      <c r="H5" s="23">
        <f>H15+H20+H55+H60+H65+H70+H75+H120+H125+H130+H135+H140+H145+H150+H155+H160+H165+H200+H170+H180</f>
        <v>91026457.219999999</v>
      </c>
      <c r="I5" s="23">
        <f>I15+I20+I55+I60+I65+I70+I75+I120+I125+I130+I135+I140+I145+I150+I155+I160+I165+I200+I170</f>
        <v>30558515</v>
      </c>
      <c r="J5" s="23">
        <f>J15+J20+J55+J60+J65+J70+J75+J120+J125+J130+J135+J140+J145+J150+J155</f>
        <v>31275998</v>
      </c>
      <c r="K5" s="63" t="s">
        <v>123</v>
      </c>
    </row>
    <row r="6" spans="1:13" ht="48.75" customHeight="1" x14ac:dyDescent="0.2">
      <c r="A6" s="4" t="s">
        <v>0</v>
      </c>
      <c r="B6" s="79"/>
      <c r="C6" s="124"/>
      <c r="D6" s="14" t="s">
        <v>8</v>
      </c>
      <c r="E6" s="23">
        <f>E16+E21+E56+E61+E66+E71+E76+E121+E126+E131+E136+E141+E146+E151+E156</f>
        <v>0</v>
      </c>
      <c r="F6" s="23">
        <f>F16+F21+F56+F61+F66+F71+F76+F121+F126+F131+F136+F141+F146+F151+F156</f>
        <v>0</v>
      </c>
      <c r="G6" s="23">
        <f>G16+G21+G56+G61+G66+G71+G76+G121+G126+G131+G136+G141+G146+G151+G156+G201</f>
        <v>0</v>
      </c>
      <c r="H6" s="23">
        <f>H16+H21+H56+H61+H66+H71+H76+H121+H126+H131+H136+H141+H146+H151+H156</f>
        <v>0</v>
      </c>
      <c r="I6" s="23">
        <f>I16+I21+I56+I61+I66+I71+I76+I121+I126+I131+I136+I141+I146+I151+I156</f>
        <v>0</v>
      </c>
      <c r="J6" s="23">
        <f>J16+J21+J56+J61+J66+J71+J76+J121+J126+J131+J136+J141+J146+J151+J156</f>
        <v>0</v>
      </c>
      <c r="K6" s="126"/>
    </row>
    <row r="7" spans="1:13" ht="51" customHeight="1" x14ac:dyDescent="0.2">
      <c r="A7" s="4" t="s">
        <v>0</v>
      </c>
      <c r="B7" s="79"/>
      <c r="C7" s="124"/>
      <c r="D7" s="22" t="s">
        <v>9</v>
      </c>
      <c r="E7" s="23">
        <f>F7+G7+H7+I7+J7</f>
        <v>406160410</v>
      </c>
      <c r="F7" s="23">
        <f>F22+F57+F62+F67+F72+F77+F122+F127+F132+F137+F142+F147+F152+F157+F17+F12+F52</f>
        <v>93476701</v>
      </c>
      <c r="G7" s="23">
        <f>G22+G57+G62+G67+G72+G77+G122+G127+G132+G137+G142+G147+G152+G157+G17+G12+G202+G177+G182+G187+G192+G52+G197</f>
        <v>93982463</v>
      </c>
      <c r="H7" s="23">
        <f>H22+H57+H62+H67+H72+H77+H122+H127+H132+H137+H142+H147+H152+H157+H17+H12+H202+H172</f>
        <v>78104543</v>
      </c>
      <c r="I7" s="23">
        <f>I22+I57+I62+I67+I72+I77+I122+I127+I132+I137+I142+I147+I152+I157+I17+I12+I202+I167+I52+I172</f>
        <v>75198467</v>
      </c>
      <c r="J7" s="23">
        <f t="shared" ref="J7" si="0">J22+J57+J62+J67+J72+J77+J122+J127+J132+J137+J142+J147+J152+J157+J17+J12</f>
        <v>65398236</v>
      </c>
      <c r="K7" s="126"/>
    </row>
    <row r="8" spans="1:13" ht="56.25" customHeight="1" x14ac:dyDescent="0.2">
      <c r="A8" s="4" t="s">
        <v>0</v>
      </c>
      <c r="B8" s="79"/>
      <c r="C8" s="124"/>
      <c r="D8" s="14" t="s">
        <v>10</v>
      </c>
      <c r="E8" s="23">
        <f>F8+G8+I8+J8</f>
        <v>45632</v>
      </c>
      <c r="F8" s="23"/>
      <c r="G8" s="23">
        <f>G78</f>
        <v>45632</v>
      </c>
      <c r="H8" s="23"/>
      <c r="I8" s="23"/>
      <c r="J8" s="23"/>
      <c r="K8" s="126"/>
    </row>
    <row r="9" spans="1:13" ht="60" customHeight="1" x14ac:dyDescent="0.2">
      <c r="A9" s="6" t="s">
        <v>0</v>
      </c>
      <c r="B9" s="82"/>
      <c r="C9" s="125"/>
      <c r="D9" s="15" t="s">
        <v>11</v>
      </c>
      <c r="E9" s="23">
        <f t="shared" ref="E9:F9" si="1">E5+E6+E7+E8</f>
        <v>784691766.22000003</v>
      </c>
      <c r="F9" s="23">
        <f t="shared" si="1"/>
        <v>155154373</v>
      </c>
      <c r="G9" s="23">
        <f>G5+G6+G7+G8</f>
        <v>257975177</v>
      </c>
      <c r="H9" s="23">
        <f>H5+H6+H7+H8</f>
        <v>169131000.22</v>
      </c>
      <c r="I9" s="23">
        <f>I5+I6+I7+I8</f>
        <v>105756982</v>
      </c>
      <c r="J9" s="23">
        <f t="shared" ref="J9" si="2">J5+J6+J7+J8</f>
        <v>96674234</v>
      </c>
      <c r="K9" s="127"/>
    </row>
    <row r="10" spans="1:13" ht="54" customHeight="1" x14ac:dyDescent="0.2">
      <c r="A10" s="4">
        <v>1</v>
      </c>
      <c r="B10" s="128" t="s">
        <v>34</v>
      </c>
      <c r="C10" s="124" t="s">
        <v>113</v>
      </c>
      <c r="D10" s="14" t="s">
        <v>7</v>
      </c>
      <c r="E10" s="16">
        <f>F10+G10+I10+J10</f>
        <v>0</v>
      </c>
      <c r="F10" s="24"/>
      <c r="G10" s="24"/>
      <c r="H10" s="24"/>
      <c r="I10" s="24"/>
      <c r="J10" s="24"/>
      <c r="K10" s="129" t="s">
        <v>93</v>
      </c>
    </row>
    <row r="11" spans="1:13" ht="47.25" customHeight="1" x14ac:dyDescent="0.2">
      <c r="A11" s="4"/>
      <c r="B11" s="79"/>
      <c r="C11" s="124"/>
      <c r="D11" s="14" t="s">
        <v>8</v>
      </c>
      <c r="E11" s="16">
        <f>F11+G11+I11+J11</f>
        <v>0</v>
      </c>
      <c r="F11" s="24"/>
      <c r="G11" s="24"/>
      <c r="H11" s="24"/>
      <c r="I11" s="24"/>
      <c r="J11" s="24"/>
      <c r="K11" s="130"/>
    </row>
    <row r="12" spans="1:13" ht="60" customHeight="1" x14ac:dyDescent="0.2">
      <c r="A12" s="4"/>
      <c r="B12" s="79"/>
      <c r="C12" s="124"/>
      <c r="D12" s="14" t="s">
        <v>9</v>
      </c>
      <c r="E12" s="16">
        <f>F12+G12+I12+J12</f>
        <v>82830689</v>
      </c>
      <c r="F12" s="24">
        <v>19824692</v>
      </c>
      <c r="G12" s="24">
        <v>21060127</v>
      </c>
      <c r="H12" s="24">
        <v>20972935</v>
      </c>
      <c r="I12" s="24">
        <v>20972935</v>
      </c>
      <c r="J12" s="24">
        <v>20972935</v>
      </c>
      <c r="K12" s="130"/>
    </row>
    <row r="13" spans="1:13" ht="45.75" customHeight="1" x14ac:dyDescent="0.2">
      <c r="A13" s="4"/>
      <c r="B13" s="79"/>
      <c r="C13" s="124"/>
      <c r="D13" s="14" t="s">
        <v>10</v>
      </c>
      <c r="E13" s="16">
        <f>F13+G13+I13+J13</f>
        <v>0</v>
      </c>
      <c r="F13" s="24"/>
      <c r="G13" s="24"/>
      <c r="H13" s="24"/>
      <c r="I13" s="24"/>
      <c r="J13" s="24"/>
      <c r="K13" s="130"/>
    </row>
    <row r="14" spans="1:13" ht="48" customHeight="1" x14ac:dyDescent="0.2">
      <c r="A14" s="34"/>
      <c r="B14" s="82"/>
      <c r="C14" s="125"/>
      <c r="D14" s="15" t="s">
        <v>11</v>
      </c>
      <c r="E14" s="17">
        <f t="shared" ref="E14:J14" si="3">E10+E11+E12+E13</f>
        <v>82830689</v>
      </c>
      <c r="F14" s="23">
        <f t="shared" si="3"/>
        <v>19824692</v>
      </c>
      <c r="G14" s="23">
        <f t="shared" si="3"/>
        <v>21060127</v>
      </c>
      <c r="H14" s="23">
        <f t="shared" si="3"/>
        <v>20972935</v>
      </c>
      <c r="I14" s="23">
        <f t="shared" si="3"/>
        <v>20972935</v>
      </c>
      <c r="J14" s="23">
        <f t="shared" si="3"/>
        <v>20972935</v>
      </c>
      <c r="K14" s="131"/>
    </row>
    <row r="15" spans="1:13" ht="39.75" customHeight="1" x14ac:dyDescent="0.2">
      <c r="A15" s="33" t="s">
        <v>44</v>
      </c>
      <c r="B15" s="128" t="s">
        <v>35</v>
      </c>
      <c r="C15" s="141" t="s">
        <v>114</v>
      </c>
      <c r="D15" s="14" t="s">
        <v>7</v>
      </c>
      <c r="E15" s="16">
        <f>F15+G15+I15+J15</f>
        <v>0</v>
      </c>
      <c r="F15" s="24"/>
      <c r="G15" s="24"/>
      <c r="H15" s="24"/>
      <c r="I15" s="24"/>
      <c r="J15" s="24"/>
      <c r="K15" s="63" t="s">
        <v>44</v>
      </c>
    </row>
    <row r="16" spans="1:13" ht="40.5" customHeight="1" x14ac:dyDescent="0.2">
      <c r="A16" s="4" t="s">
        <v>0</v>
      </c>
      <c r="B16" s="79"/>
      <c r="C16" s="141"/>
      <c r="D16" s="14" t="s">
        <v>8</v>
      </c>
      <c r="E16" s="16">
        <f>F16+G16+I16+J16</f>
        <v>0</v>
      </c>
      <c r="F16" s="24"/>
      <c r="G16" s="24"/>
      <c r="H16" s="24"/>
      <c r="I16" s="24"/>
      <c r="J16" s="24"/>
      <c r="K16" s="143"/>
    </row>
    <row r="17" spans="1:11" ht="33" customHeight="1" x14ac:dyDescent="0.2">
      <c r="A17" s="4" t="s">
        <v>0</v>
      </c>
      <c r="B17" s="79"/>
      <c r="C17" s="141"/>
      <c r="D17" s="14" t="s">
        <v>9</v>
      </c>
      <c r="E17" s="16">
        <f>F17+G17+I17+J17</f>
        <v>15210206</v>
      </c>
      <c r="F17" s="24">
        <v>3249790</v>
      </c>
      <c r="G17" s="24">
        <v>4764128</v>
      </c>
      <c r="H17" s="24">
        <v>3905616</v>
      </c>
      <c r="I17" s="24">
        <v>3653144</v>
      </c>
      <c r="J17" s="24">
        <v>3543144</v>
      </c>
      <c r="K17" s="143"/>
    </row>
    <row r="18" spans="1:11" ht="39.75" customHeight="1" x14ac:dyDescent="0.2">
      <c r="A18" s="4" t="s">
        <v>0</v>
      </c>
      <c r="B18" s="79"/>
      <c r="C18" s="141"/>
      <c r="D18" s="14" t="s">
        <v>10</v>
      </c>
      <c r="E18" s="16">
        <f>F18+G18+I18+J18</f>
        <v>0</v>
      </c>
      <c r="F18" s="24"/>
      <c r="G18" s="24"/>
      <c r="H18" s="24"/>
      <c r="I18" s="24"/>
      <c r="J18" s="24"/>
      <c r="K18" s="143"/>
    </row>
    <row r="19" spans="1:11" ht="36" customHeight="1" x14ac:dyDescent="0.2">
      <c r="A19" s="6" t="s">
        <v>0</v>
      </c>
      <c r="B19" s="82"/>
      <c r="C19" s="142"/>
      <c r="D19" s="15" t="s">
        <v>11</v>
      </c>
      <c r="E19" s="17">
        <f t="shared" ref="E19:J19" si="4">E15+E16+E17+E18</f>
        <v>15210206</v>
      </c>
      <c r="F19" s="23">
        <f t="shared" si="4"/>
        <v>3249790</v>
      </c>
      <c r="G19" s="23">
        <f t="shared" si="4"/>
        <v>4764128</v>
      </c>
      <c r="H19" s="23">
        <f t="shared" si="4"/>
        <v>3905616</v>
      </c>
      <c r="I19" s="23">
        <f t="shared" si="4"/>
        <v>3653144</v>
      </c>
      <c r="J19" s="23">
        <f t="shared" si="4"/>
        <v>3543144</v>
      </c>
      <c r="K19" s="144"/>
    </row>
    <row r="20" spans="1:11" ht="42.75" customHeight="1" x14ac:dyDescent="0.2">
      <c r="A20" s="18" t="s">
        <v>45</v>
      </c>
      <c r="B20" s="78" t="s">
        <v>36</v>
      </c>
      <c r="C20" s="60" t="s">
        <v>50</v>
      </c>
      <c r="D20" s="14" t="s">
        <v>7</v>
      </c>
      <c r="E20" s="16">
        <f>F20+G20+I20+J20</f>
        <v>8337746</v>
      </c>
      <c r="F20" s="21">
        <f>F25+F30+F35+F40+F45</f>
        <v>3686558</v>
      </c>
      <c r="G20" s="21">
        <f>G25+G30+G35+G40+G45</f>
        <v>874592</v>
      </c>
      <c r="H20" s="21">
        <f>H25+H30+H35+H40+H45</f>
        <v>2000000</v>
      </c>
      <c r="I20" s="21">
        <f>I25+I30+I35+I40+I45</f>
        <v>0</v>
      </c>
      <c r="J20" s="21">
        <f>J25+J30+J35+J40+J45</f>
        <v>3776596</v>
      </c>
      <c r="K20" s="63" t="s">
        <v>97</v>
      </c>
    </row>
    <row r="21" spans="1:11" ht="37.5" customHeight="1" x14ac:dyDescent="0.2">
      <c r="A21" s="43"/>
      <c r="B21" s="79"/>
      <c r="C21" s="61"/>
      <c r="D21" s="14" t="s">
        <v>8</v>
      </c>
      <c r="E21" s="16">
        <f>F21+G21+I21+J21</f>
        <v>0</v>
      </c>
      <c r="F21" s="21">
        <f>F26+F31+F36</f>
        <v>0</v>
      </c>
      <c r="G21" s="21"/>
      <c r="H21" s="21"/>
      <c r="I21" s="21"/>
      <c r="J21" s="21">
        <f>J26+J31+J36+J41+J46</f>
        <v>0</v>
      </c>
      <c r="K21" s="64"/>
    </row>
    <row r="22" spans="1:11" ht="39" customHeight="1" x14ac:dyDescent="0.2">
      <c r="A22" s="43"/>
      <c r="B22" s="79"/>
      <c r="C22" s="61"/>
      <c r="D22" s="14" t="s">
        <v>9</v>
      </c>
      <c r="E22" s="16">
        <f>F22+G22+I22+J22</f>
        <v>103285700</v>
      </c>
      <c r="F22" s="21">
        <f>F27+F32+F37+F42+F47</f>
        <v>26524605</v>
      </c>
      <c r="G22" s="21">
        <f>G27+G32+G37+G42+G47</f>
        <v>26947845</v>
      </c>
      <c r="H22" s="21">
        <f>H27+H32+H37+H42+H47</f>
        <v>25053294</v>
      </c>
      <c r="I22" s="21">
        <f>I27+I32+I37+I42</f>
        <v>24948030</v>
      </c>
      <c r="J22" s="21">
        <f>J27+J32+J37+J42</f>
        <v>24865220</v>
      </c>
      <c r="K22" s="64"/>
    </row>
    <row r="23" spans="1:11" ht="33.75" customHeight="1" x14ac:dyDescent="0.2">
      <c r="A23" s="43"/>
      <c r="B23" s="79"/>
      <c r="C23" s="61"/>
      <c r="D23" s="14" t="s">
        <v>10</v>
      </c>
      <c r="E23" s="16">
        <f>F23+G23+I23+J23</f>
        <v>0</v>
      </c>
      <c r="F23" s="23"/>
      <c r="G23" s="23"/>
      <c r="H23" s="23"/>
      <c r="I23" s="23"/>
      <c r="J23" s="23"/>
      <c r="K23" s="64"/>
    </row>
    <row r="24" spans="1:11" ht="31.5" customHeight="1" x14ac:dyDescent="0.2">
      <c r="A24" s="44"/>
      <c r="B24" s="80"/>
      <c r="C24" s="62"/>
      <c r="D24" s="15" t="s">
        <v>11</v>
      </c>
      <c r="E24" s="17">
        <f t="shared" ref="E24" si="5">E20+E21+E22+E23</f>
        <v>111623446</v>
      </c>
      <c r="F24" s="23">
        <f>F20+F21+F22+F23</f>
        <v>30211163</v>
      </c>
      <c r="G24" s="21">
        <f>G29+G34+G39+G44+G49</f>
        <v>27822437</v>
      </c>
      <c r="H24" s="21">
        <f>H29+H34+H39+H44+H49</f>
        <v>27053294</v>
      </c>
      <c r="I24" s="21">
        <f>I29+I34+I39+I44</f>
        <v>24948030</v>
      </c>
      <c r="J24" s="21">
        <f>J29+J34+J39+J44</f>
        <v>28641816</v>
      </c>
      <c r="K24" s="65"/>
    </row>
    <row r="25" spans="1:11" ht="43.5" customHeight="1" x14ac:dyDescent="0.2">
      <c r="A25" s="45" t="s">
        <v>65</v>
      </c>
      <c r="B25" s="57" t="s">
        <v>64</v>
      </c>
      <c r="C25" s="60" t="s">
        <v>50</v>
      </c>
      <c r="D25" s="14" t="s">
        <v>7</v>
      </c>
      <c r="E25" s="17"/>
      <c r="F25" s="23"/>
      <c r="G25" s="23"/>
      <c r="H25" s="23"/>
      <c r="I25" s="23"/>
      <c r="J25" s="23"/>
      <c r="K25" s="63" t="s">
        <v>94</v>
      </c>
    </row>
    <row r="26" spans="1:11" ht="43.5" customHeight="1" x14ac:dyDescent="0.2">
      <c r="A26" s="46"/>
      <c r="B26" s="58"/>
      <c r="C26" s="61"/>
      <c r="D26" s="14" t="s">
        <v>8</v>
      </c>
      <c r="E26" s="16">
        <f>F26+G26+I26+J26</f>
        <v>0</v>
      </c>
      <c r="F26" s="23">
        <v>0</v>
      </c>
      <c r="G26" s="23"/>
      <c r="H26" s="23"/>
      <c r="I26" s="23"/>
      <c r="J26" s="23"/>
      <c r="K26" s="64"/>
    </row>
    <row r="27" spans="1:11" ht="43.5" customHeight="1" x14ac:dyDescent="0.2">
      <c r="A27" s="46"/>
      <c r="B27" s="58"/>
      <c r="C27" s="61"/>
      <c r="D27" s="14" t="s">
        <v>9</v>
      </c>
      <c r="E27" s="16">
        <f>F27+G27+I27+J27</f>
        <v>102344235</v>
      </c>
      <c r="F27" s="23">
        <v>26180573</v>
      </c>
      <c r="G27" s="23">
        <v>26699181</v>
      </c>
      <c r="H27" s="23">
        <v>24798030</v>
      </c>
      <c r="I27" s="23">
        <v>24798030</v>
      </c>
      <c r="J27" s="23">
        <v>24666451</v>
      </c>
      <c r="K27" s="64"/>
    </row>
    <row r="28" spans="1:11" ht="38.25" customHeight="1" x14ac:dyDescent="0.2">
      <c r="A28" s="46"/>
      <c r="B28" s="58"/>
      <c r="C28" s="61"/>
      <c r="D28" s="14" t="s">
        <v>10</v>
      </c>
      <c r="E28" s="17"/>
      <c r="F28" s="23"/>
      <c r="G28" s="23"/>
      <c r="H28" s="23"/>
      <c r="I28" s="23"/>
      <c r="J28" s="23"/>
      <c r="K28" s="64"/>
    </row>
    <row r="29" spans="1:11" ht="36" customHeight="1" x14ac:dyDescent="0.2">
      <c r="A29" s="47"/>
      <c r="B29" s="59"/>
      <c r="C29" s="62"/>
      <c r="D29" s="15" t="s">
        <v>11</v>
      </c>
      <c r="E29" s="17">
        <f>F29+G29+I29+J29</f>
        <v>102344235</v>
      </c>
      <c r="F29" s="23">
        <f>F25+F26+F27+F28</f>
        <v>26180573</v>
      </c>
      <c r="G29" s="23">
        <f>G25+G26+G27+G28</f>
        <v>26699181</v>
      </c>
      <c r="H29" s="23">
        <f t="shared" ref="H29:J29" si="6">H25+H26+H27+H28</f>
        <v>24798030</v>
      </c>
      <c r="I29" s="23">
        <f t="shared" si="6"/>
        <v>24798030</v>
      </c>
      <c r="J29" s="23">
        <f t="shared" si="6"/>
        <v>24666451</v>
      </c>
      <c r="K29" s="65"/>
    </row>
    <row r="30" spans="1:11" ht="43.5" customHeight="1" x14ac:dyDescent="0.2">
      <c r="A30" s="120" t="s">
        <v>66</v>
      </c>
      <c r="B30" s="57" t="s">
        <v>67</v>
      </c>
      <c r="C30" s="60" t="s">
        <v>50</v>
      </c>
      <c r="D30" s="14" t="s">
        <v>7</v>
      </c>
      <c r="E30" s="17"/>
      <c r="F30" s="23"/>
      <c r="G30" s="23"/>
      <c r="H30" s="23"/>
      <c r="I30" s="23"/>
      <c r="J30" s="23"/>
      <c r="K30" s="63" t="s">
        <v>95</v>
      </c>
    </row>
    <row r="31" spans="1:11" ht="43.5" customHeight="1" x14ac:dyDescent="0.2">
      <c r="A31" s="121"/>
      <c r="B31" s="58"/>
      <c r="C31" s="61"/>
      <c r="D31" s="14" t="s">
        <v>8</v>
      </c>
      <c r="E31" s="17"/>
      <c r="F31" s="23"/>
      <c r="G31" s="23"/>
      <c r="H31" s="23"/>
      <c r="I31" s="23"/>
      <c r="J31" s="23"/>
      <c r="K31" s="64"/>
    </row>
    <row r="32" spans="1:11" ht="40.5" customHeight="1" x14ac:dyDescent="0.2">
      <c r="A32" s="121"/>
      <c r="B32" s="58"/>
      <c r="C32" s="61"/>
      <c r="D32" s="14" t="s">
        <v>9</v>
      </c>
      <c r="E32" s="16">
        <f>F32+G32+I32+J32+H32</f>
        <v>600000</v>
      </c>
      <c r="F32" s="23">
        <v>150000</v>
      </c>
      <c r="G32" s="23">
        <v>150000</v>
      </c>
      <c r="H32" s="23">
        <v>150000</v>
      </c>
      <c r="I32" s="23">
        <v>150000</v>
      </c>
      <c r="J32" s="23">
        <v>0</v>
      </c>
      <c r="K32" s="64"/>
    </row>
    <row r="33" spans="1:11" ht="39.75" customHeight="1" x14ac:dyDescent="0.2">
      <c r="A33" s="121"/>
      <c r="B33" s="58"/>
      <c r="C33" s="61"/>
      <c r="D33" s="14" t="s">
        <v>10</v>
      </c>
      <c r="E33" s="17"/>
      <c r="F33" s="23"/>
      <c r="G33" s="23"/>
      <c r="H33" s="23"/>
      <c r="I33" s="23"/>
      <c r="J33" s="23"/>
      <c r="K33" s="64"/>
    </row>
    <row r="34" spans="1:11" ht="37.5" customHeight="1" x14ac:dyDescent="0.2">
      <c r="A34" s="122"/>
      <c r="B34" s="59"/>
      <c r="C34" s="62"/>
      <c r="D34" s="15" t="s">
        <v>11</v>
      </c>
      <c r="E34" s="17">
        <f t="shared" ref="E34:G34" si="7">E33+E32+E31+E30</f>
        <v>600000</v>
      </c>
      <c r="F34" s="23">
        <f t="shared" si="7"/>
        <v>150000</v>
      </c>
      <c r="G34" s="23">
        <f t="shared" si="7"/>
        <v>150000</v>
      </c>
      <c r="H34" s="23">
        <f t="shared" ref="H34:J34" si="8">H30+H31+H32+H33</f>
        <v>150000</v>
      </c>
      <c r="I34" s="23">
        <f t="shared" si="8"/>
        <v>150000</v>
      </c>
      <c r="J34" s="23">
        <f t="shared" si="8"/>
        <v>0</v>
      </c>
      <c r="K34" s="65"/>
    </row>
    <row r="35" spans="1:11" ht="43.5" customHeight="1" x14ac:dyDescent="0.2">
      <c r="A35" s="86" t="s">
        <v>75</v>
      </c>
      <c r="B35" s="112" t="s">
        <v>68</v>
      </c>
      <c r="C35" s="60" t="s">
        <v>50</v>
      </c>
      <c r="D35" s="14" t="s">
        <v>7</v>
      </c>
      <c r="E35" s="16">
        <f>F35+G35+I35+J35+H35</f>
        <v>5076596</v>
      </c>
      <c r="F35" s="23">
        <v>500000</v>
      </c>
      <c r="G35" s="23">
        <v>800000</v>
      </c>
      <c r="H35" s="23">
        <v>0</v>
      </c>
      <c r="I35" s="23">
        <v>0</v>
      </c>
      <c r="J35" s="23">
        <v>3776596</v>
      </c>
      <c r="K35" s="63"/>
    </row>
    <row r="36" spans="1:11" ht="43.5" customHeight="1" x14ac:dyDescent="0.2">
      <c r="A36" s="115"/>
      <c r="B36" s="113"/>
      <c r="C36" s="61"/>
      <c r="D36" s="14" t="s">
        <v>8</v>
      </c>
      <c r="E36" s="17"/>
      <c r="F36" s="23"/>
      <c r="G36" s="23"/>
      <c r="H36" s="23"/>
      <c r="I36" s="23"/>
      <c r="J36" s="23"/>
      <c r="K36" s="64"/>
    </row>
    <row r="37" spans="1:11" ht="43.5" customHeight="1" x14ac:dyDescent="0.2">
      <c r="A37" s="115"/>
      <c r="B37" s="113"/>
      <c r="C37" s="61"/>
      <c r="D37" s="14" t="s">
        <v>9</v>
      </c>
      <c r="E37" s="16">
        <f>F37+G37+I37+J37+H37</f>
        <v>267191</v>
      </c>
      <c r="F37" s="23">
        <v>26316</v>
      </c>
      <c r="G37" s="23">
        <v>42106</v>
      </c>
      <c r="H37" s="23">
        <v>0</v>
      </c>
      <c r="I37" s="23">
        <v>0</v>
      </c>
      <c r="J37" s="23">
        <v>198769</v>
      </c>
      <c r="K37" s="64"/>
    </row>
    <row r="38" spans="1:11" ht="33.75" customHeight="1" x14ac:dyDescent="0.2">
      <c r="A38" s="115"/>
      <c r="B38" s="113"/>
      <c r="C38" s="61"/>
      <c r="D38" s="14" t="s">
        <v>10</v>
      </c>
      <c r="E38" s="17"/>
      <c r="F38" s="23"/>
      <c r="G38" s="23"/>
      <c r="H38" s="23"/>
      <c r="I38" s="23"/>
      <c r="J38" s="23"/>
      <c r="K38" s="64"/>
    </row>
    <row r="39" spans="1:11" ht="34.5" customHeight="1" x14ac:dyDescent="0.2">
      <c r="A39" s="116"/>
      <c r="B39" s="114"/>
      <c r="C39" s="62"/>
      <c r="D39" s="15" t="s">
        <v>11</v>
      </c>
      <c r="E39" s="16">
        <f>F39+G39+I39+J39+H39</f>
        <v>5343787</v>
      </c>
      <c r="F39" s="23">
        <f>F35+F36+F38+F37</f>
        <v>526316</v>
      </c>
      <c r="G39" s="23">
        <f>G38+G37+G36+G35</f>
        <v>842106</v>
      </c>
      <c r="H39" s="23">
        <f t="shared" ref="H39:J39" si="9">H35+H36+H37+H38</f>
        <v>0</v>
      </c>
      <c r="I39" s="23">
        <f t="shared" si="9"/>
        <v>0</v>
      </c>
      <c r="J39" s="23">
        <f t="shared" si="9"/>
        <v>3975365</v>
      </c>
      <c r="K39" s="65"/>
    </row>
    <row r="40" spans="1:11" ht="37.5" customHeight="1" x14ac:dyDescent="0.2">
      <c r="A40" s="111" t="s">
        <v>107</v>
      </c>
      <c r="B40" s="112" t="s">
        <v>106</v>
      </c>
      <c r="C40" s="60" t="s">
        <v>50</v>
      </c>
      <c r="D40" s="14" t="s">
        <v>7</v>
      </c>
      <c r="E40" s="16">
        <f>F40+G40+I40+J40+H40</f>
        <v>411150</v>
      </c>
      <c r="F40" s="23">
        <v>336558</v>
      </c>
      <c r="G40" s="23">
        <v>74592</v>
      </c>
      <c r="H40" s="23"/>
      <c r="I40" s="23"/>
      <c r="J40" s="23"/>
      <c r="K40" s="63"/>
    </row>
    <row r="41" spans="1:11" ht="38.25" customHeight="1" x14ac:dyDescent="0.2">
      <c r="A41" s="87"/>
      <c r="B41" s="113"/>
      <c r="C41" s="61"/>
      <c r="D41" s="14" t="s">
        <v>8</v>
      </c>
      <c r="E41" s="17"/>
      <c r="F41" s="23"/>
      <c r="G41" s="23"/>
      <c r="H41" s="23"/>
      <c r="I41" s="23"/>
      <c r="J41" s="23"/>
      <c r="K41" s="64"/>
    </row>
    <row r="42" spans="1:11" ht="34.5" customHeight="1" x14ac:dyDescent="0.2">
      <c r="A42" s="87"/>
      <c r="B42" s="113"/>
      <c r="C42" s="61"/>
      <c r="D42" s="14" t="s">
        <v>9</v>
      </c>
      <c r="E42" s="16">
        <f>F42+G42+I42+J42+H42</f>
        <v>21642</v>
      </c>
      <c r="F42" s="23">
        <v>17716</v>
      </c>
      <c r="G42" s="23">
        <v>3926</v>
      </c>
      <c r="H42" s="23"/>
      <c r="I42" s="23"/>
      <c r="J42" s="23"/>
      <c r="K42" s="64"/>
    </row>
    <row r="43" spans="1:11" ht="34.5" customHeight="1" x14ac:dyDescent="0.2">
      <c r="A43" s="87"/>
      <c r="B43" s="113"/>
      <c r="C43" s="61"/>
      <c r="D43" s="14" t="s">
        <v>10</v>
      </c>
      <c r="E43" s="17"/>
      <c r="F43" s="23"/>
      <c r="G43" s="23"/>
      <c r="H43" s="23"/>
      <c r="I43" s="23"/>
      <c r="J43" s="23"/>
      <c r="K43" s="64"/>
    </row>
    <row r="44" spans="1:11" ht="34.5" customHeight="1" x14ac:dyDescent="0.2">
      <c r="A44" s="88"/>
      <c r="B44" s="114"/>
      <c r="C44" s="62"/>
      <c r="D44" s="15" t="s">
        <v>11</v>
      </c>
      <c r="E44" s="16">
        <f>F44+G44+I44+J44+H44</f>
        <v>432792</v>
      </c>
      <c r="F44" s="23">
        <f>F40+F41+F43+F42</f>
        <v>354274</v>
      </c>
      <c r="G44" s="23">
        <f>G43+G42+G41+G40</f>
        <v>78518</v>
      </c>
      <c r="H44" s="23">
        <f t="shared" ref="H44:J44" si="10">H40+H41+H42+H43</f>
        <v>0</v>
      </c>
      <c r="I44" s="23">
        <f t="shared" si="10"/>
        <v>0</v>
      </c>
      <c r="J44" s="23">
        <f t="shared" si="10"/>
        <v>0</v>
      </c>
      <c r="K44" s="65"/>
    </row>
    <row r="45" spans="1:11" ht="42.75" customHeight="1" x14ac:dyDescent="0.2">
      <c r="A45" s="111" t="s">
        <v>108</v>
      </c>
      <c r="B45" s="112" t="s">
        <v>109</v>
      </c>
      <c r="C45" s="60" t="s">
        <v>50</v>
      </c>
      <c r="D45" s="14" t="s">
        <v>7</v>
      </c>
      <c r="E45" s="16">
        <f>F45+G45+I45+J45+H45</f>
        <v>4850000</v>
      </c>
      <c r="F45" s="23">
        <v>2850000</v>
      </c>
      <c r="G45" s="23">
        <v>0</v>
      </c>
      <c r="H45" s="23">
        <v>2000000</v>
      </c>
      <c r="I45" s="23"/>
      <c r="J45" s="23"/>
      <c r="K45" s="63"/>
    </row>
    <row r="46" spans="1:11" ht="37.5" customHeight="1" x14ac:dyDescent="0.2">
      <c r="A46" s="87"/>
      <c r="B46" s="113"/>
      <c r="C46" s="61"/>
      <c r="D46" s="14" t="s">
        <v>8</v>
      </c>
      <c r="E46" s="17"/>
      <c r="F46" s="23"/>
      <c r="G46" s="23"/>
      <c r="H46" s="23"/>
      <c r="I46" s="23"/>
      <c r="J46" s="23"/>
      <c r="K46" s="64"/>
    </row>
    <row r="47" spans="1:11" ht="34.5" customHeight="1" x14ac:dyDescent="0.2">
      <c r="A47" s="87"/>
      <c r="B47" s="113"/>
      <c r="C47" s="61"/>
      <c r="D47" s="14" t="s">
        <v>9</v>
      </c>
      <c r="E47" s="16">
        <f>F47+G47+I47+J47+H47</f>
        <v>307896</v>
      </c>
      <c r="F47" s="23">
        <v>150000</v>
      </c>
      <c r="G47" s="23">
        <v>52632</v>
      </c>
      <c r="H47" s="23">
        <v>105264</v>
      </c>
      <c r="I47" s="23"/>
      <c r="J47" s="23"/>
      <c r="K47" s="64"/>
    </row>
    <row r="48" spans="1:11" ht="34.5" customHeight="1" x14ac:dyDescent="0.2">
      <c r="A48" s="87"/>
      <c r="B48" s="113"/>
      <c r="C48" s="61"/>
      <c r="D48" s="14" t="s">
        <v>10</v>
      </c>
      <c r="E48" s="17"/>
      <c r="F48" s="23"/>
      <c r="G48" s="23"/>
      <c r="H48" s="23"/>
      <c r="I48" s="23"/>
      <c r="J48" s="23"/>
      <c r="K48" s="64"/>
    </row>
    <row r="49" spans="1:11" ht="34.5" customHeight="1" x14ac:dyDescent="0.2">
      <c r="A49" s="88"/>
      <c r="B49" s="114"/>
      <c r="C49" s="62"/>
      <c r="D49" s="15" t="s">
        <v>11</v>
      </c>
      <c r="E49" s="16">
        <f>F49+G49+I49+J49+H49</f>
        <v>5157896</v>
      </c>
      <c r="F49" s="23">
        <f>F45+F46+F48+F47</f>
        <v>3000000</v>
      </c>
      <c r="G49" s="23">
        <f>G48+G47+G46+G45</f>
        <v>52632</v>
      </c>
      <c r="H49" s="23">
        <f t="shared" ref="H49:J49" si="11">H45+H46+H47+H48</f>
        <v>2105264</v>
      </c>
      <c r="I49" s="23">
        <f t="shared" si="11"/>
        <v>0</v>
      </c>
      <c r="J49" s="23">
        <f t="shared" si="11"/>
        <v>0</v>
      </c>
      <c r="K49" s="65"/>
    </row>
    <row r="50" spans="1:11" ht="44.25" customHeight="1" x14ac:dyDescent="0.2">
      <c r="A50" s="86" t="s">
        <v>111</v>
      </c>
      <c r="B50" s="89" t="s">
        <v>115</v>
      </c>
      <c r="C50" s="77" t="s">
        <v>61</v>
      </c>
      <c r="D50" s="14" t="s">
        <v>7</v>
      </c>
      <c r="E50" s="16">
        <f>F50+G50+H50+I50+J50</f>
        <v>0</v>
      </c>
      <c r="F50" s="23"/>
      <c r="G50" s="23"/>
      <c r="H50" s="23"/>
      <c r="I50" s="23"/>
      <c r="J50" s="23"/>
      <c r="K50" s="117" t="s">
        <v>101</v>
      </c>
    </row>
    <row r="51" spans="1:11" ht="47.25" customHeight="1" x14ac:dyDescent="0.2">
      <c r="A51" s="115"/>
      <c r="B51" s="79"/>
      <c r="C51" s="61"/>
      <c r="D51" s="14" t="s">
        <v>8</v>
      </c>
      <c r="E51" s="16">
        <f>F51+G51+H51+I51+J51</f>
        <v>0</v>
      </c>
      <c r="F51" s="23"/>
      <c r="G51" s="23"/>
      <c r="H51" s="23"/>
      <c r="I51" s="23"/>
      <c r="J51" s="23"/>
      <c r="K51" s="118"/>
    </row>
    <row r="52" spans="1:11" ht="34.5" customHeight="1" x14ac:dyDescent="0.2">
      <c r="A52" s="115"/>
      <c r="B52" s="79"/>
      <c r="C52" s="61"/>
      <c r="D52" s="14" t="s">
        <v>9</v>
      </c>
      <c r="E52" s="16">
        <f>F52+G52+H52+I52+J52</f>
        <v>767910</v>
      </c>
      <c r="F52" s="23">
        <v>167910</v>
      </c>
      <c r="G52" s="23">
        <v>300000</v>
      </c>
      <c r="H52" s="23"/>
      <c r="I52" s="23">
        <v>300000</v>
      </c>
      <c r="J52" s="23"/>
      <c r="K52" s="118"/>
    </row>
    <row r="53" spans="1:11" ht="44.25" customHeight="1" x14ac:dyDescent="0.2">
      <c r="A53" s="115"/>
      <c r="B53" s="79"/>
      <c r="C53" s="61"/>
      <c r="D53" s="14" t="s">
        <v>10</v>
      </c>
      <c r="E53" s="16">
        <f>F53+G53+H53+I53+J53</f>
        <v>0</v>
      </c>
      <c r="F53" s="23"/>
      <c r="G53" s="23"/>
      <c r="H53" s="23"/>
      <c r="I53" s="23"/>
      <c r="J53" s="23"/>
      <c r="K53" s="118"/>
    </row>
    <row r="54" spans="1:11" ht="34.5" customHeight="1" x14ac:dyDescent="0.2">
      <c r="A54" s="116"/>
      <c r="B54" s="80"/>
      <c r="C54" s="62"/>
      <c r="D54" s="15" t="s">
        <v>11</v>
      </c>
      <c r="E54" s="17">
        <f t="shared" ref="E54:J54" si="12">E50+E51+E52+E53</f>
        <v>767910</v>
      </c>
      <c r="F54" s="23">
        <f t="shared" si="12"/>
        <v>167910</v>
      </c>
      <c r="G54" s="23">
        <f t="shared" si="12"/>
        <v>300000</v>
      </c>
      <c r="H54" s="23">
        <f t="shared" si="12"/>
        <v>0</v>
      </c>
      <c r="I54" s="23">
        <f t="shared" si="12"/>
        <v>300000</v>
      </c>
      <c r="J54" s="23">
        <f t="shared" si="12"/>
        <v>0</v>
      </c>
      <c r="K54" s="119"/>
    </row>
    <row r="55" spans="1:11" ht="43.5" customHeight="1" x14ac:dyDescent="0.2">
      <c r="A55" s="39" t="s">
        <v>47</v>
      </c>
      <c r="B55" s="89" t="s">
        <v>37</v>
      </c>
      <c r="C55" s="60" t="s">
        <v>51</v>
      </c>
      <c r="D55" s="14" t="s">
        <v>7</v>
      </c>
      <c r="E55" s="16">
        <f>F55+G55+I55+J55+H55</f>
        <v>0</v>
      </c>
      <c r="F55" s="23"/>
      <c r="G55" s="23"/>
      <c r="H55" s="23"/>
      <c r="I55" s="23"/>
      <c r="J55" s="23"/>
      <c r="K55" s="63" t="s">
        <v>49</v>
      </c>
    </row>
    <row r="56" spans="1:11" ht="41.25" customHeight="1" x14ac:dyDescent="0.2">
      <c r="A56" s="43"/>
      <c r="B56" s="79"/>
      <c r="C56" s="84"/>
      <c r="D56" s="14" t="s">
        <v>8</v>
      </c>
      <c r="E56" s="16">
        <f>F56+G56+I56+J56+H56</f>
        <v>0</v>
      </c>
      <c r="F56" s="23"/>
      <c r="G56" s="23"/>
      <c r="H56" s="23"/>
      <c r="I56" s="23"/>
      <c r="J56" s="23"/>
      <c r="K56" s="64"/>
    </row>
    <row r="57" spans="1:11" ht="39" customHeight="1" x14ac:dyDescent="0.2">
      <c r="A57" s="43"/>
      <c r="B57" s="79"/>
      <c r="C57" s="84"/>
      <c r="D57" s="14" t="s">
        <v>9</v>
      </c>
      <c r="E57" s="16">
        <f>F57+G57+I57+J57+H57</f>
        <v>13761915</v>
      </c>
      <c r="F57" s="21">
        <v>3394189</v>
      </c>
      <c r="G57" s="21">
        <v>3394189</v>
      </c>
      <c r="H57" s="21">
        <v>3256000</v>
      </c>
      <c r="I57" s="21">
        <v>3352800</v>
      </c>
      <c r="J57" s="21">
        <v>364737</v>
      </c>
      <c r="K57" s="64"/>
    </row>
    <row r="58" spans="1:11" ht="37.5" customHeight="1" x14ac:dyDescent="0.2">
      <c r="A58" s="43"/>
      <c r="B58" s="79"/>
      <c r="C58" s="84"/>
      <c r="D58" s="14" t="s">
        <v>10</v>
      </c>
      <c r="E58" s="16">
        <f>F58+G58+I58+J58+H58</f>
        <v>0</v>
      </c>
      <c r="F58" s="23"/>
      <c r="G58" s="23"/>
      <c r="H58" s="23"/>
      <c r="I58" s="23"/>
      <c r="J58" s="23"/>
      <c r="K58" s="64"/>
    </row>
    <row r="59" spans="1:11" ht="39.75" customHeight="1" x14ac:dyDescent="0.2">
      <c r="A59" s="44"/>
      <c r="B59" s="80"/>
      <c r="C59" s="85"/>
      <c r="D59" s="15" t="s">
        <v>11</v>
      </c>
      <c r="E59" s="17">
        <f t="shared" ref="E59:J59" si="13">E55+E56+E57+E58</f>
        <v>13761915</v>
      </c>
      <c r="F59" s="23">
        <f t="shared" si="13"/>
        <v>3394189</v>
      </c>
      <c r="G59" s="23">
        <f t="shared" si="13"/>
        <v>3394189</v>
      </c>
      <c r="H59" s="23">
        <f t="shared" si="13"/>
        <v>3256000</v>
      </c>
      <c r="I59" s="23">
        <f t="shared" si="13"/>
        <v>3352800</v>
      </c>
      <c r="J59" s="23">
        <f t="shared" si="13"/>
        <v>364737</v>
      </c>
      <c r="K59" s="65"/>
    </row>
    <row r="60" spans="1:11" ht="39.75" customHeight="1" x14ac:dyDescent="0.2">
      <c r="A60" s="39" t="s">
        <v>48</v>
      </c>
      <c r="B60" s="89" t="s">
        <v>38</v>
      </c>
      <c r="C60" s="110" t="s">
        <v>52</v>
      </c>
      <c r="D60" s="14" t="s">
        <v>7</v>
      </c>
      <c r="E60" s="16">
        <f>F60+G60+I60+J60+H60</f>
        <v>0</v>
      </c>
      <c r="F60" s="23"/>
      <c r="G60" s="23"/>
      <c r="H60" s="23"/>
      <c r="I60" s="23"/>
      <c r="J60" s="23"/>
      <c r="K60" s="63" t="s">
        <v>98</v>
      </c>
    </row>
    <row r="61" spans="1:11" ht="39.75" customHeight="1" x14ac:dyDescent="0.2">
      <c r="A61" s="43"/>
      <c r="B61" s="79"/>
      <c r="C61" s="95"/>
      <c r="D61" s="14" t="s">
        <v>8</v>
      </c>
      <c r="E61" s="16">
        <f>F61+G61+I61+J61+H61</f>
        <v>0</v>
      </c>
      <c r="F61" s="23"/>
      <c r="G61" s="23"/>
      <c r="H61" s="23"/>
      <c r="I61" s="23"/>
      <c r="J61" s="23"/>
      <c r="K61" s="64"/>
    </row>
    <row r="62" spans="1:11" ht="40.5" customHeight="1" x14ac:dyDescent="0.2">
      <c r="A62" s="43"/>
      <c r="B62" s="79"/>
      <c r="C62" s="95"/>
      <c r="D62" s="14" t="s">
        <v>9</v>
      </c>
      <c r="E62" s="16">
        <f>F62+G62+I62+J62+H62</f>
        <v>200000</v>
      </c>
      <c r="F62" s="21">
        <v>50000</v>
      </c>
      <c r="G62" s="21">
        <v>50000</v>
      </c>
      <c r="H62" s="21">
        <v>50000</v>
      </c>
      <c r="I62" s="21">
        <v>50000</v>
      </c>
      <c r="J62" s="21">
        <v>0</v>
      </c>
      <c r="K62" s="64"/>
    </row>
    <row r="63" spans="1:11" ht="37.5" customHeight="1" x14ac:dyDescent="0.2">
      <c r="A63" s="43"/>
      <c r="B63" s="79"/>
      <c r="C63" s="95"/>
      <c r="D63" s="14" t="s">
        <v>10</v>
      </c>
      <c r="E63" s="16">
        <f>F63+G63+I63+J63+H63</f>
        <v>0</v>
      </c>
      <c r="F63" s="23"/>
      <c r="G63" s="23"/>
      <c r="H63" s="23"/>
      <c r="I63" s="23"/>
      <c r="J63" s="23"/>
      <c r="K63" s="64"/>
    </row>
    <row r="64" spans="1:11" ht="41.25" customHeight="1" x14ac:dyDescent="0.2">
      <c r="A64" s="44"/>
      <c r="B64" s="80"/>
      <c r="C64" s="96"/>
      <c r="D64" s="15" t="s">
        <v>11</v>
      </c>
      <c r="E64" s="17">
        <f t="shared" ref="E64:J64" si="14">E60+E61+E62+E63</f>
        <v>200000</v>
      </c>
      <c r="F64" s="23">
        <f t="shared" si="14"/>
        <v>50000</v>
      </c>
      <c r="G64" s="23">
        <f t="shared" si="14"/>
        <v>50000</v>
      </c>
      <c r="H64" s="23">
        <f t="shared" si="14"/>
        <v>50000</v>
      </c>
      <c r="I64" s="23">
        <f t="shared" si="14"/>
        <v>50000</v>
      </c>
      <c r="J64" s="23">
        <f t="shared" si="14"/>
        <v>0</v>
      </c>
      <c r="K64" s="65"/>
    </row>
    <row r="65" spans="1:11" ht="45.75" customHeight="1" x14ac:dyDescent="0.2">
      <c r="A65" s="39" t="s">
        <v>49</v>
      </c>
      <c r="B65" s="89" t="s">
        <v>39</v>
      </c>
      <c r="C65" s="77" t="s">
        <v>53</v>
      </c>
      <c r="D65" s="14" t="s">
        <v>7</v>
      </c>
      <c r="E65" s="16">
        <f>F65+G65+I65+J65+H65</f>
        <v>0</v>
      </c>
      <c r="F65" s="23"/>
      <c r="G65" s="23"/>
      <c r="H65" s="23"/>
      <c r="I65" s="23"/>
      <c r="J65" s="23"/>
      <c r="K65" s="63" t="s">
        <v>135</v>
      </c>
    </row>
    <row r="66" spans="1:11" ht="43.5" customHeight="1" x14ac:dyDescent="0.2">
      <c r="A66" s="43"/>
      <c r="B66" s="79"/>
      <c r="C66" s="84"/>
      <c r="D66" s="14" t="s">
        <v>8</v>
      </c>
      <c r="E66" s="16">
        <f>F66+G66+I66+J66+H66</f>
        <v>0</v>
      </c>
      <c r="F66" s="23"/>
      <c r="G66" s="23"/>
      <c r="H66" s="23"/>
      <c r="I66" s="23"/>
      <c r="J66" s="23"/>
      <c r="K66" s="64"/>
    </row>
    <row r="67" spans="1:11" ht="39.75" customHeight="1" x14ac:dyDescent="0.2">
      <c r="A67" s="43"/>
      <c r="B67" s="79"/>
      <c r="C67" s="84"/>
      <c r="D67" s="14" t="s">
        <v>9</v>
      </c>
      <c r="E67" s="16">
        <f>F67+G67+I67+J67+H67</f>
        <v>1111270</v>
      </c>
      <c r="F67" s="21">
        <v>250000</v>
      </c>
      <c r="G67" s="21">
        <v>300000</v>
      </c>
      <c r="H67" s="21">
        <v>261270</v>
      </c>
      <c r="I67" s="21">
        <v>300000</v>
      </c>
      <c r="J67" s="21">
        <v>0</v>
      </c>
      <c r="K67" s="64"/>
    </row>
    <row r="68" spans="1:11" ht="39" customHeight="1" x14ac:dyDescent="0.2">
      <c r="A68" s="43"/>
      <c r="B68" s="79"/>
      <c r="C68" s="84"/>
      <c r="D68" s="14" t="s">
        <v>10</v>
      </c>
      <c r="E68" s="16">
        <f>F68+G68+I68+J68+H68</f>
        <v>0</v>
      </c>
      <c r="F68" s="23"/>
      <c r="G68" s="23"/>
      <c r="H68" s="23"/>
      <c r="I68" s="23"/>
      <c r="J68" s="23"/>
      <c r="K68" s="64"/>
    </row>
    <row r="69" spans="1:11" ht="36.75" customHeight="1" x14ac:dyDescent="0.2">
      <c r="A69" s="44"/>
      <c r="B69" s="80"/>
      <c r="C69" s="85"/>
      <c r="D69" s="15" t="s">
        <v>11</v>
      </c>
      <c r="E69" s="17">
        <f t="shared" ref="E69:J69" si="15">E65+E66+E67+E68</f>
        <v>1111270</v>
      </c>
      <c r="F69" s="23">
        <f t="shared" si="15"/>
        <v>250000</v>
      </c>
      <c r="G69" s="23">
        <f t="shared" si="15"/>
        <v>300000</v>
      </c>
      <c r="H69" s="23">
        <f t="shared" si="15"/>
        <v>261270</v>
      </c>
      <c r="I69" s="23">
        <f t="shared" si="15"/>
        <v>300000</v>
      </c>
      <c r="J69" s="23">
        <f t="shared" si="15"/>
        <v>0</v>
      </c>
      <c r="K69" s="65"/>
    </row>
    <row r="70" spans="1:11" ht="39.75" customHeight="1" x14ac:dyDescent="0.2">
      <c r="A70" s="39" t="s">
        <v>69</v>
      </c>
      <c r="B70" s="81" t="s">
        <v>40</v>
      </c>
      <c r="C70" s="77" t="s">
        <v>54</v>
      </c>
      <c r="D70" s="14" t="s">
        <v>7</v>
      </c>
      <c r="E70" s="16">
        <f>F70+G70+I70+J70+H70</f>
        <v>146041461</v>
      </c>
      <c r="F70" s="21">
        <v>36833738</v>
      </c>
      <c r="G70" s="21">
        <v>26941108</v>
      </c>
      <c r="H70" s="21">
        <v>28028110</v>
      </c>
      <c r="I70" s="21">
        <v>27343228</v>
      </c>
      <c r="J70" s="21">
        <v>26895277</v>
      </c>
      <c r="K70" s="63" t="s">
        <v>99</v>
      </c>
    </row>
    <row r="71" spans="1:11" ht="42" customHeight="1" x14ac:dyDescent="0.2">
      <c r="A71" s="43"/>
      <c r="B71" s="79"/>
      <c r="C71" s="84"/>
      <c r="D71" s="14" t="s">
        <v>8</v>
      </c>
      <c r="E71" s="16">
        <f>F71+G71+I71+J71+H71</f>
        <v>0</v>
      </c>
      <c r="F71" s="21">
        <v>0</v>
      </c>
      <c r="G71" s="21">
        <v>0</v>
      </c>
      <c r="H71" s="21"/>
      <c r="I71" s="21"/>
      <c r="J71" s="21"/>
      <c r="K71" s="64"/>
    </row>
    <row r="72" spans="1:11" ht="43.5" customHeight="1" x14ac:dyDescent="0.2">
      <c r="A72" s="43"/>
      <c r="B72" s="79"/>
      <c r="C72" s="84"/>
      <c r="D72" s="14" t="s">
        <v>9</v>
      </c>
      <c r="E72" s="16">
        <f>F72+G72+I72+J72+H72</f>
        <v>0</v>
      </c>
      <c r="F72" s="23"/>
      <c r="G72" s="23"/>
      <c r="H72" s="23"/>
      <c r="I72" s="23"/>
      <c r="J72" s="23"/>
      <c r="K72" s="64"/>
    </row>
    <row r="73" spans="1:11" ht="36" customHeight="1" x14ac:dyDescent="0.2">
      <c r="A73" s="43"/>
      <c r="B73" s="79"/>
      <c r="C73" s="84"/>
      <c r="D73" s="14" t="s">
        <v>10</v>
      </c>
      <c r="E73" s="16">
        <f>F73+G73+I73+J73+H73</f>
        <v>0</v>
      </c>
      <c r="F73" s="23"/>
      <c r="G73" s="23"/>
      <c r="H73" s="23"/>
      <c r="I73" s="23"/>
      <c r="J73" s="23"/>
      <c r="K73" s="64"/>
    </row>
    <row r="74" spans="1:11" ht="39" customHeight="1" x14ac:dyDescent="0.2">
      <c r="A74" s="44"/>
      <c r="B74" s="82"/>
      <c r="C74" s="85"/>
      <c r="D74" s="15" t="s">
        <v>11</v>
      </c>
      <c r="E74" s="17">
        <f t="shared" ref="E74:J74" si="16">E70+E71+E72+E73</f>
        <v>146041461</v>
      </c>
      <c r="F74" s="23">
        <f t="shared" si="16"/>
        <v>36833738</v>
      </c>
      <c r="G74" s="23">
        <f t="shared" si="16"/>
        <v>26941108</v>
      </c>
      <c r="H74" s="23">
        <f>H70+H71+H72+H73</f>
        <v>28028110</v>
      </c>
      <c r="I74" s="23">
        <f t="shared" si="16"/>
        <v>27343228</v>
      </c>
      <c r="J74" s="23">
        <f t="shared" si="16"/>
        <v>26895277</v>
      </c>
      <c r="K74" s="65"/>
    </row>
    <row r="75" spans="1:11" ht="40.5" customHeight="1" x14ac:dyDescent="0.2">
      <c r="A75" s="26" t="s">
        <v>70</v>
      </c>
      <c r="B75" s="109" t="s">
        <v>41</v>
      </c>
      <c r="C75" s="94" t="s">
        <v>59</v>
      </c>
      <c r="D75" s="27" t="s">
        <v>7</v>
      </c>
      <c r="E75" s="16">
        <f t="shared" ref="E75:E83" si="17">F75+G75+I75+J75+H75</f>
        <v>20651959</v>
      </c>
      <c r="F75" s="21">
        <f>F80+F90+F85+F95+F100+F105</f>
        <v>19828301</v>
      </c>
      <c r="G75" s="21">
        <f>G80+G90+G85+G95+G100+G110</f>
        <v>823658</v>
      </c>
      <c r="H75" s="21">
        <f t="shared" ref="H75:J75" si="18">H80+H90+H85+H95</f>
        <v>0</v>
      </c>
      <c r="I75" s="21">
        <f t="shared" si="18"/>
        <v>0</v>
      </c>
      <c r="J75" s="21">
        <f t="shared" si="18"/>
        <v>0</v>
      </c>
      <c r="K75" s="63" t="s">
        <v>100</v>
      </c>
    </row>
    <row r="76" spans="1:11" ht="39.75" customHeight="1" x14ac:dyDescent="0.2">
      <c r="A76" s="28"/>
      <c r="B76" s="75"/>
      <c r="C76" s="95"/>
      <c r="D76" s="27" t="s">
        <v>8</v>
      </c>
      <c r="E76" s="16">
        <f t="shared" si="17"/>
        <v>0</v>
      </c>
      <c r="F76" s="21">
        <f t="shared" ref="F76:J76" si="19">F81+F86+F91+F96</f>
        <v>0</v>
      </c>
      <c r="G76" s="21">
        <f t="shared" si="19"/>
        <v>0</v>
      </c>
      <c r="H76" s="21">
        <f t="shared" si="19"/>
        <v>0</v>
      </c>
      <c r="I76" s="21">
        <f t="shared" si="19"/>
        <v>0</v>
      </c>
      <c r="J76" s="21">
        <f t="shared" si="19"/>
        <v>0</v>
      </c>
      <c r="K76" s="64"/>
    </row>
    <row r="77" spans="1:11" ht="41.25" customHeight="1" x14ac:dyDescent="0.2">
      <c r="A77" s="28"/>
      <c r="B77" s="75"/>
      <c r="C77" s="95"/>
      <c r="D77" s="27" t="s">
        <v>9</v>
      </c>
      <c r="E77" s="16">
        <f>F77+G77+I77+J77+H77</f>
        <v>29552286</v>
      </c>
      <c r="F77" s="21">
        <f>F82+F87+F92+F97+F102+F107</f>
        <v>20876464</v>
      </c>
      <c r="G77" s="21">
        <f>G82+G87+G92+G97+G102+G107+G112+G117</f>
        <v>6075822</v>
      </c>
      <c r="H77" s="21">
        <f>H82+H87+H92+H97+H102+H107</f>
        <v>600000</v>
      </c>
      <c r="I77" s="21">
        <f>I82+I87+I92+I97+I102+I107</f>
        <v>2000000</v>
      </c>
      <c r="J77" s="21">
        <f>J82+J87+J92+J97+J102+J107</f>
        <v>0</v>
      </c>
      <c r="K77" s="64"/>
    </row>
    <row r="78" spans="1:11" ht="42" customHeight="1" x14ac:dyDescent="0.2">
      <c r="A78" s="28"/>
      <c r="B78" s="75"/>
      <c r="C78" s="95"/>
      <c r="D78" s="27" t="s">
        <v>10</v>
      </c>
      <c r="E78" s="16">
        <f t="shared" si="17"/>
        <v>45632</v>
      </c>
      <c r="F78" s="21"/>
      <c r="G78" s="21">
        <f>G113</f>
        <v>45632</v>
      </c>
      <c r="H78" s="21"/>
      <c r="I78" s="21"/>
      <c r="J78" s="21"/>
      <c r="K78" s="64"/>
    </row>
    <row r="79" spans="1:11" ht="30" customHeight="1" x14ac:dyDescent="0.2">
      <c r="A79" s="29"/>
      <c r="B79" s="76"/>
      <c r="C79" s="96"/>
      <c r="D79" s="30" t="s">
        <v>11</v>
      </c>
      <c r="E79" s="17">
        <f t="shared" si="17"/>
        <v>50249877</v>
      </c>
      <c r="F79" s="23">
        <f t="shared" ref="F79:J79" si="20">F75+F76+F77+F78</f>
        <v>40704765</v>
      </c>
      <c r="G79" s="23">
        <f>G75+G76+G77+G78</f>
        <v>6945112</v>
      </c>
      <c r="H79" s="23">
        <f t="shared" si="20"/>
        <v>600000</v>
      </c>
      <c r="I79" s="23">
        <f t="shared" si="20"/>
        <v>2000000</v>
      </c>
      <c r="J79" s="23">
        <f t="shared" si="20"/>
        <v>0</v>
      </c>
      <c r="K79" s="65"/>
    </row>
    <row r="80" spans="1:11" ht="42" customHeight="1" x14ac:dyDescent="0.2">
      <c r="A80" s="100" t="s">
        <v>80</v>
      </c>
      <c r="B80" s="91" t="s">
        <v>84</v>
      </c>
      <c r="C80" s="94" t="s">
        <v>59</v>
      </c>
      <c r="D80" s="27" t="s">
        <v>7</v>
      </c>
      <c r="E80" s="16">
        <f t="shared" si="17"/>
        <v>16823536</v>
      </c>
      <c r="F80" s="21">
        <v>16823536</v>
      </c>
      <c r="G80" s="21">
        <v>0</v>
      </c>
      <c r="H80" s="21">
        <v>0</v>
      </c>
      <c r="I80" s="21">
        <v>0</v>
      </c>
      <c r="J80" s="21">
        <v>0</v>
      </c>
      <c r="K80" s="63"/>
    </row>
    <row r="81" spans="1:11" ht="37.5" customHeight="1" x14ac:dyDescent="0.2">
      <c r="A81" s="101"/>
      <c r="B81" s="92"/>
      <c r="C81" s="95"/>
      <c r="D81" s="27" t="s">
        <v>8</v>
      </c>
      <c r="E81" s="16">
        <f t="shared" si="17"/>
        <v>0</v>
      </c>
      <c r="F81" s="21"/>
      <c r="G81" s="21"/>
      <c r="H81" s="21"/>
      <c r="I81" s="21"/>
      <c r="J81" s="21"/>
      <c r="K81" s="64"/>
    </row>
    <row r="82" spans="1:11" ht="38.25" customHeight="1" x14ac:dyDescent="0.2">
      <c r="A82" s="101"/>
      <c r="B82" s="92"/>
      <c r="C82" s="95"/>
      <c r="D82" s="27" t="s">
        <v>9</v>
      </c>
      <c r="E82" s="16">
        <f t="shared" si="17"/>
        <v>6770245</v>
      </c>
      <c r="F82" s="21">
        <v>6770245</v>
      </c>
      <c r="G82" s="21">
        <v>0</v>
      </c>
      <c r="H82" s="21">
        <v>0</v>
      </c>
      <c r="I82" s="21">
        <v>0</v>
      </c>
      <c r="J82" s="21">
        <v>0</v>
      </c>
      <c r="K82" s="64"/>
    </row>
    <row r="83" spans="1:11" ht="30" customHeight="1" x14ac:dyDescent="0.2">
      <c r="A83" s="101"/>
      <c r="B83" s="92"/>
      <c r="C83" s="95"/>
      <c r="D83" s="27" t="s">
        <v>10</v>
      </c>
      <c r="E83" s="16">
        <f t="shared" si="17"/>
        <v>0</v>
      </c>
      <c r="F83" s="21"/>
      <c r="G83" s="21"/>
      <c r="H83" s="21"/>
      <c r="I83" s="21"/>
      <c r="J83" s="21"/>
      <c r="K83" s="64"/>
    </row>
    <row r="84" spans="1:11" ht="30" customHeight="1" x14ac:dyDescent="0.2">
      <c r="A84" s="102"/>
      <c r="B84" s="93"/>
      <c r="C84" s="96"/>
      <c r="D84" s="30" t="s">
        <v>11</v>
      </c>
      <c r="E84" s="23">
        <f t="shared" ref="E84:J84" si="21">E80+E81+E82+E83</f>
        <v>23593781</v>
      </c>
      <c r="F84" s="23">
        <f t="shared" si="21"/>
        <v>23593781</v>
      </c>
      <c r="G84" s="23">
        <f t="shared" si="21"/>
        <v>0</v>
      </c>
      <c r="H84" s="23">
        <f t="shared" si="21"/>
        <v>0</v>
      </c>
      <c r="I84" s="23">
        <f t="shared" si="21"/>
        <v>0</v>
      </c>
      <c r="J84" s="23">
        <f t="shared" si="21"/>
        <v>0</v>
      </c>
      <c r="K84" s="65"/>
    </row>
    <row r="85" spans="1:11" ht="39" customHeight="1" x14ac:dyDescent="0.2">
      <c r="A85" s="100" t="s">
        <v>81</v>
      </c>
      <c r="B85" s="91" t="s">
        <v>85</v>
      </c>
      <c r="C85" s="94" t="s">
        <v>59</v>
      </c>
      <c r="D85" s="27" t="s">
        <v>7</v>
      </c>
      <c r="E85" s="16">
        <f>F85+G85+I85+J85+H85</f>
        <v>1510978</v>
      </c>
      <c r="F85" s="21">
        <v>1510978</v>
      </c>
      <c r="G85" s="21">
        <v>0</v>
      </c>
      <c r="H85" s="21">
        <v>0</v>
      </c>
      <c r="I85" s="21">
        <v>0</v>
      </c>
      <c r="J85" s="21">
        <v>0</v>
      </c>
      <c r="K85" s="63"/>
    </row>
    <row r="86" spans="1:11" ht="41.25" customHeight="1" x14ac:dyDescent="0.2">
      <c r="A86" s="101"/>
      <c r="B86" s="92"/>
      <c r="C86" s="95"/>
      <c r="D86" s="27" t="s">
        <v>8</v>
      </c>
      <c r="E86" s="16">
        <f>F86+G86+I86+J86+H86</f>
        <v>0</v>
      </c>
      <c r="F86" s="21"/>
      <c r="G86" s="21"/>
      <c r="H86" s="21"/>
      <c r="I86" s="21"/>
      <c r="J86" s="21"/>
      <c r="K86" s="64"/>
    </row>
    <row r="87" spans="1:11" ht="45" customHeight="1" x14ac:dyDescent="0.2">
      <c r="A87" s="101"/>
      <c r="B87" s="92"/>
      <c r="C87" s="95"/>
      <c r="D87" s="27" t="s">
        <v>9</v>
      </c>
      <c r="E87" s="16">
        <f>F87+G87+I87+J87+H87</f>
        <v>79526</v>
      </c>
      <c r="F87" s="21">
        <v>79526</v>
      </c>
      <c r="G87" s="21">
        <v>0</v>
      </c>
      <c r="H87" s="21">
        <v>0</v>
      </c>
      <c r="I87" s="21">
        <v>0</v>
      </c>
      <c r="J87" s="21">
        <v>0</v>
      </c>
      <c r="K87" s="64"/>
    </row>
    <row r="88" spans="1:11" ht="36" customHeight="1" x14ac:dyDescent="0.2">
      <c r="A88" s="101"/>
      <c r="B88" s="92"/>
      <c r="C88" s="95"/>
      <c r="D88" s="27" t="s">
        <v>10</v>
      </c>
      <c r="E88" s="16">
        <f>F88+G88+I88+J88+H88</f>
        <v>0</v>
      </c>
      <c r="F88" s="21"/>
      <c r="G88" s="21"/>
      <c r="H88" s="21"/>
      <c r="I88" s="21"/>
      <c r="J88" s="21"/>
      <c r="K88" s="64"/>
    </row>
    <row r="89" spans="1:11" ht="42" customHeight="1" x14ac:dyDescent="0.2">
      <c r="A89" s="102"/>
      <c r="B89" s="93"/>
      <c r="C89" s="96"/>
      <c r="D89" s="30" t="s">
        <v>11</v>
      </c>
      <c r="E89" s="23">
        <f t="shared" ref="E89:J89" si="22">E85+E86+E87+E88</f>
        <v>1590504</v>
      </c>
      <c r="F89" s="23">
        <f t="shared" si="22"/>
        <v>1590504</v>
      </c>
      <c r="G89" s="23">
        <f t="shared" si="22"/>
        <v>0</v>
      </c>
      <c r="H89" s="23">
        <f t="shared" si="22"/>
        <v>0</v>
      </c>
      <c r="I89" s="23">
        <f t="shared" si="22"/>
        <v>0</v>
      </c>
      <c r="J89" s="23">
        <f t="shared" si="22"/>
        <v>0</v>
      </c>
      <c r="K89" s="65"/>
    </row>
    <row r="90" spans="1:11" ht="38.25" customHeight="1" x14ac:dyDescent="0.2">
      <c r="A90" s="100" t="s">
        <v>82</v>
      </c>
      <c r="B90" s="91" t="s">
        <v>86</v>
      </c>
      <c r="C90" s="94" t="s">
        <v>59</v>
      </c>
      <c r="D90" s="27" t="s">
        <v>7</v>
      </c>
      <c r="E90" s="16">
        <f>F90+G90+I90+J90+H90</f>
        <v>225264</v>
      </c>
      <c r="F90" s="21">
        <v>225264</v>
      </c>
      <c r="G90" s="21">
        <v>0</v>
      </c>
      <c r="H90" s="21">
        <v>0</v>
      </c>
      <c r="I90" s="21">
        <v>0</v>
      </c>
      <c r="J90" s="21">
        <v>0</v>
      </c>
      <c r="K90" s="63" t="s">
        <v>73</v>
      </c>
    </row>
    <row r="91" spans="1:11" ht="39.75" customHeight="1" x14ac:dyDescent="0.2">
      <c r="A91" s="101"/>
      <c r="B91" s="92"/>
      <c r="C91" s="95"/>
      <c r="D91" s="27" t="s">
        <v>8</v>
      </c>
      <c r="E91" s="16">
        <f>F91+G91+I91+J91+H91</f>
        <v>0</v>
      </c>
      <c r="F91" s="21"/>
      <c r="G91" s="21"/>
      <c r="H91" s="21"/>
      <c r="I91" s="21"/>
      <c r="J91" s="21"/>
      <c r="K91" s="64"/>
    </row>
    <row r="92" spans="1:11" ht="43.5" customHeight="1" x14ac:dyDescent="0.2">
      <c r="A92" s="101"/>
      <c r="B92" s="92"/>
      <c r="C92" s="95"/>
      <c r="D92" s="27" t="s">
        <v>9</v>
      </c>
      <c r="E92" s="16">
        <f>F92+G92+I92+J92+H92</f>
        <v>101757</v>
      </c>
      <c r="F92" s="21">
        <v>101757</v>
      </c>
      <c r="G92" s="21">
        <v>0</v>
      </c>
      <c r="H92" s="21">
        <v>0</v>
      </c>
      <c r="I92" s="21">
        <v>0</v>
      </c>
      <c r="J92" s="21">
        <v>0</v>
      </c>
      <c r="K92" s="64"/>
    </row>
    <row r="93" spans="1:11" ht="40.5" customHeight="1" x14ac:dyDescent="0.2">
      <c r="A93" s="101"/>
      <c r="B93" s="92"/>
      <c r="C93" s="95"/>
      <c r="D93" s="27" t="s">
        <v>10</v>
      </c>
      <c r="E93" s="16">
        <f>F93+G93+I93+J93+H93</f>
        <v>0</v>
      </c>
      <c r="F93" s="21"/>
      <c r="G93" s="21"/>
      <c r="H93" s="21"/>
      <c r="I93" s="21"/>
      <c r="J93" s="21"/>
      <c r="K93" s="64"/>
    </row>
    <row r="94" spans="1:11" ht="40.5" customHeight="1" x14ac:dyDescent="0.2">
      <c r="A94" s="102"/>
      <c r="B94" s="93"/>
      <c r="C94" s="96"/>
      <c r="D94" s="30" t="s">
        <v>11</v>
      </c>
      <c r="E94" s="23">
        <f t="shared" ref="E94:J94" si="23">E90+E91+E92+E93</f>
        <v>327021</v>
      </c>
      <c r="F94" s="23">
        <f t="shared" si="23"/>
        <v>327021</v>
      </c>
      <c r="G94" s="23">
        <f t="shared" si="23"/>
        <v>0</v>
      </c>
      <c r="H94" s="23">
        <f t="shared" si="23"/>
        <v>0</v>
      </c>
      <c r="I94" s="23">
        <f t="shared" si="23"/>
        <v>0</v>
      </c>
      <c r="J94" s="23">
        <f t="shared" si="23"/>
        <v>0</v>
      </c>
      <c r="K94" s="65"/>
    </row>
    <row r="95" spans="1:11" ht="39.75" customHeight="1" x14ac:dyDescent="0.2">
      <c r="A95" s="100" t="s">
        <v>83</v>
      </c>
      <c r="B95" s="91" t="s">
        <v>87</v>
      </c>
      <c r="C95" s="94" t="s">
        <v>59</v>
      </c>
      <c r="D95" s="27" t="s">
        <v>7</v>
      </c>
      <c r="E95" s="16">
        <f>F95+G95+I95+J95+H95</f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63"/>
    </row>
    <row r="96" spans="1:11" ht="39.75" customHeight="1" x14ac:dyDescent="0.2">
      <c r="A96" s="101"/>
      <c r="B96" s="92"/>
      <c r="C96" s="95"/>
      <c r="D96" s="27" t="s">
        <v>8</v>
      </c>
      <c r="E96" s="16">
        <f>F96+G96+I96+J96+H96</f>
        <v>0</v>
      </c>
      <c r="F96" s="21"/>
      <c r="G96" s="21"/>
      <c r="H96" s="21"/>
      <c r="I96" s="21"/>
      <c r="J96" s="21"/>
      <c r="K96" s="64"/>
    </row>
    <row r="97" spans="1:11" ht="39" customHeight="1" x14ac:dyDescent="0.2">
      <c r="A97" s="101"/>
      <c r="B97" s="92"/>
      <c r="C97" s="95"/>
      <c r="D97" s="27" t="s">
        <v>9</v>
      </c>
      <c r="E97" s="16">
        <f>F97+G97+I97+J97+H97</f>
        <v>18864720</v>
      </c>
      <c r="F97" s="21">
        <v>13534720</v>
      </c>
      <c r="G97" s="21">
        <v>2730000</v>
      </c>
      <c r="H97" s="21">
        <v>600000</v>
      </c>
      <c r="I97" s="21">
        <v>2000000</v>
      </c>
      <c r="J97" s="21">
        <v>0</v>
      </c>
      <c r="K97" s="64"/>
    </row>
    <row r="98" spans="1:11" ht="36" customHeight="1" x14ac:dyDescent="0.2">
      <c r="A98" s="101"/>
      <c r="B98" s="92"/>
      <c r="C98" s="95"/>
      <c r="D98" s="27" t="s">
        <v>10</v>
      </c>
      <c r="E98" s="16">
        <f>F98+G98+I98+J98+H98</f>
        <v>0</v>
      </c>
      <c r="F98" s="21"/>
      <c r="G98" s="21"/>
      <c r="H98" s="21"/>
      <c r="I98" s="21"/>
      <c r="J98" s="21"/>
      <c r="K98" s="64"/>
    </row>
    <row r="99" spans="1:11" ht="39" customHeight="1" x14ac:dyDescent="0.2">
      <c r="A99" s="102"/>
      <c r="B99" s="93"/>
      <c r="C99" s="96"/>
      <c r="D99" s="30" t="s">
        <v>11</v>
      </c>
      <c r="E99" s="23">
        <f t="shared" ref="E99:J99" si="24">E95+E96+E97+E98</f>
        <v>18864720</v>
      </c>
      <c r="F99" s="23">
        <f t="shared" si="24"/>
        <v>13534720</v>
      </c>
      <c r="G99" s="23">
        <f t="shared" si="24"/>
        <v>2730000</v>
      </c>
      <c r="H99" s="23">
        <f t="shared" si="24"/>
        <v>600000</v>
      </c>
      <c r="I99" s="23">
        <f t="shared" si="24"/>
        <v>2000000</v>
      </c>
      <c r="J99" s="23">
        <f t="shared" si="24"/>
        <v>0</v>
      </c>
      <c r="K99" s="65"/>
    </row>
    <row r="100" spans="1:11" ht="42.75" customHeight="1" x14ac:dyDescent="0.2">
      <c r="A100" s="40" t="s">
        <v>116</v>
      </c>
      <c r="B100" s="91" t="s">
        <v>118</v>
      </c>
      <c r="C100" s="94" t="s">
        <v>59</v>
      </c>
      <c r="D100" s="27" t="s">
        <v>7</v>
      </c>
      <c r="E100" s="16">
        <f>F100+G100+I100+J100+H100</f>
        <v>1268523</v>
      </c>
      <c r="F100" s="21">
        <v>1268523</v>
      </c>
      <c r="G100" s="21">
        <v>0</v>
      </c>
      <c r="H100" s="21">
        <v>0</v>
      </c>
      <c r="I100" s="21">
        <v>0</v>
      </c>
      <c r="J100" s="21">
        <v>0</v>
      </c>
      <c r="K100" s="63"/>
    </row>
    <row r="101" spans="1:11" ht="42.75" customHeight="1" x14ac:dyDescent="0.2">
      <c r="A101" s="41"/>
      <c r="B101" s="92"/>
      <c r="C101" s="95"/>
      <c r="D101" s="27" t="s">
        <v>8</v>
      </c>
      <c r="E101" s="16">
        <f>F101+G101+I101+J101+H101</f>
        <v>0</v>
      </c>
      <c r="F101" s="21"/>
      <c r="G101" s="21"/>
      <c r="H101" s="21"/>
      <c r="I101" s="21"/>
      <c r="J101" s="21"/>
      <c r="K101" s="107"/>
    </row>
    <row r="102" spans="1:11" ht="42.75" customHeight="1" x14ac:dyDescent="0.2">
      <c r="A102" s="41"/>
      <c r="B102" s="92"/>
      <c r="C102" s="95"/>
      <c r="D102" s="27" t="s">
        <v>9</v>
      </c>
      <c r="E102" s="16">
        <f>F102+G102+I102+J102+H102</f>
        <v>384036</v>
      </c>
      <c r="F102" s="21">
        <v>384036</v>
      </c>
      <c r="G102" s="21">
        <v>0</v>
      </c>
      <c r="H102" s="21">
        <v>0</v>
      </c>
      <c r="I102" s="21">
        <v>0</v>
      </c>
      <c r="J102" s="21">
        <v>0</v>
      </c>
      <c r="K102" s="107"/>
    </row>
    <row r="103" spans="1:11" ht="42.75" customHeight="1" x14ac:dyDescent="0.2">
      <c r="A103" s="41"/>
      <c r="B103" s="92"/>
      <c r="C103" s="95"/>
      <c r="D103" s="27" t="s">
        <v>10</v>
      </c>
      <c r="E103" s="16">
        <f>F103+G103+I103+J103+H103</f>
        <v>0</v>
      </c>
      <c r="F103" s="21"/>
      <c r="G103" s="21"/>
      <c r="H103" s="21"/>
      <c r="I103" s="21"/>
      <c r="J103" s="21"/>
      <c r="K103" s="107"/>
    </row>
    <row r="104" spans="1:11" ht="34.5" customHeight="1" x14ac:dyDescent="0.2">
      <c r="A104" s="42"/>
      <c r="B104" s="93"/>
      <c r="C104" s="96"/>
      <c r="D104" s="30" t="s">
        <v>11</v>
      </c>
      <c r="E104" s="23">
        <f t="shared" ref="E104:J104" si="25">E100+E101+E102+E103</f>
        <v>1652559</v>
      </c>
      <c r="F104" s="23">
        <f t="shared" si="25"/>
        <v>1652559</v>
      </c>
      <c r="G104" s="23">
        <f t="shared" si="25"/>
        <v>0</v>
      </c>
      <c r="H104" s="23">
        <f t="shared" si="25"/>
        <v>0</v>
      </c>
      <c r="I104" s="23">
        <f t="shared" si="25"/>
        <v>0</v>
      </c>
      <c r="J104" s="23">
        <f t="shared" si="25"/>
        <v>0</v>
      </c>
      <c r="K104" s="108"/>
    </row>
    <row r="105" spans="1:11" ht="42.75" customHeight="1" x14ac:dyDescent="0.2">
      <c r="A105" s="40" t="s">
        <v>117</v>
      </c>
      <c r="B105" s="91" t="s">
        <v>119</v>
      </c>
      <c r="C105" s="94" t="s">
        <v>59</v>
      </c>
      <c r="D105" s="27" t="s">
        <v>7</v>
      </c>
      <c r="E105" s="16">
        <f>F105+G105+I105+J105+H105</f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51"/>
    </row>
    <row r="106" spans="1:11" ht="42.75" customHeight="1" x14ac:dyDescent="0.2">
      <c r="A106" s="41"/>
      <c r="B106" s="92"/>
      <c r="C106" s="95"/>
      <c r="D106" s="27" t="s">
        <v>8</v>
      </c>
      <c r="E106" s="16">
        <f>F106+G106+I106+J106+H106</f>
        <v>0</v>
      </c>
      <c r="F106" s="21"/>
      <c r="G106" s="21"/>
      <c r="H106" s="21"/>
      <c r="I106" s="21"/>
      <c r="J106" s="21"/>
      <c r="K106" s="51"/>
    </row>
    <row r="107" spans="1:11" ht="42.75" customHeight="1" x14ac:dyDescent="0.2">
      <c r="A107" s="41"/>
      <c r="B107" s="92"/>
      <c r="C107" s="95"/>
      <c r="D107" s="27" t="s">
        <v>9</v>
      </c>
      <c r="E107" s="16">
        <f>F107+G107+I107+J107+H107</f>
        <v>3297242</v>
      </c>
      <c r="F107" s="21">
        <v>6180</v>
      </c>
      <c r="G107" s="21">
        <v>3291062</v>
      </c>
      <c r="H107" s="21">
        <v>0</v>
      </c>
      <c r="I107" s="21">
        <v>0</v>
      </c>
      <c r="J107" s="21">
        <v>0</v>
      </c>
      <c r="K107" s="51"/>
    </row>
    <row r="108" spans="1:11" ht="42.75" customHeight="1" x14ac:dyDescent="0.2">
      <c r="A108" s="41"/>
      <c r="B108" s="92"/>
      <c r="C108" s="95"/>
      <c r="D108" s="27" t="s">
        <v>10</v>
      </c>
      <c r="E108" s="16">
        <f>F108+G108+I108+J108+H108</f>
        <v>0</v>
      </c>
      <c r="F108" s="21"/>
      <c r="G108" s="21"/>
      <c r="H108" s="21"/>
      <c r="I108" s="21"/>
      <c r="J108" s="21"/>
      <c r="K108" s="51"/>
    </row>
    <row r="109" spans="1:11" ht="35.25" customHeight="1" x14ac:dyDescent="0.2">
      <c r="A109" s="42"/>
      <c r="B109" s="93"/>
      <c r="C109" s="96"/>
      <c r="D109" s="30" t="s">
        <v>11</v>
      </c>
      <c r="E109" s="23">
        <f t="shared" ref="E109:J109" si="26">E105+E106+E107+E108</f>
        <v>3297242</v>
      </c>
      <c r="F109" s="23">
        <f t="shared" si="26"/>
        <v>6180</v>
      </c>
      <c r="G109" s="23">
        <f t="shared" si="26"/>
        <v>3291062</v>
      </c>
      <c r="H109" s="23">
        <f t="shared" si="26"/>
        <v>0</v>
      </c>
      <c r="I109" s="23">
        <f t="shared" si="26"/>
        <v>0</v>
      </c>
      <c r="J109" s="23">
        <f t="shared" si="26"/>
        <v>0</v>
      </c>
      <c r="K109" s="51"/>
    </row>
    <row r="110" spans="1:11" ht="39.75" customHeight="1" x14ac:dyDescent="0.2">
      <c r="A110" s="37" t="s">
        <v>129</v>
      </c>
      <c r="B110" s="97" t="s">
        <v>130</v>
      </c>
      <c r="C110" s="94" t="s">
        <v>59</v>
      </c>
      <c r="D110" s="27" t="s">
        <v>7</v>
      </c>
      <c r="E110" s="24">
        <f>F110+G110+I110+J110+H110</f>
        <v>823658</v>
      </c>
      <c r="F110" s="21">
        <v>0</v>
      </c>
      <c r="G110" s="21">
        <v>823658</v>
      </c>
      <c r="H110" s="21">
        <v>0</v>
      </c>
      <c r="I110" s="21">
        <v>0</v>
      </c>
      <c r="J110" s="21">
        <v>0</v>
      </c>
      <c r="K110" s="51"/>
    </row>
    <row r="111" spans="1:11" ht="39" customHeight="1" x14ac:dyDescent="0.2">
      <c r="A111" s="36"/>
      <c r="B111" s="98"/>
      <c r="C111" s="95"/>
      <c r="D111" s="27" t="s">
        <v>8</v>
      </c>
      <c r="E111" s="24">
        <f>F111+G111+I111+J111+H111</f>
        <v>0</v>
      </c>
      <c r="F111" s="21"/>
      <c r="G111" s="21"/>
      <c r="H111" s="21"/>
      <c r="I111" s="21"/>
      <c r="J111" s="21"/>
      <c r="K111" s="51"/>
    </row>
    <row r="112" spans="1:11" ht="35.25" customHeight="1" x14ac:dyDescent="0.2">
      <c r="A112" s="36"/>
      <c r="B112" s="98"/>
      <c r="C112" s="95"/>
      <c r="D112" s="27" t="s">
        <v>9</v>
      </c>
      <c r="E112" s="24">
        <f>F112+G112+I112+J112+H112</f>
        <v>43350</v>
      </c>
      <c r="F112" s="21">
        <v>0</v>
      </c>
      <c r="G112" s="21">
        <v>43350</v>
      </c>
      <c r="H112" s="21">
        <v>0</v>
      </c>
      <c r="I112" s="21">
        <v>0</v>
      </c>
      <c r="J112" s="21">
        <v>0</v>
      </c>
      <c r="K112" s="51"/>
    </row>
    <row r="113" spans="1:11" ht="35.25" customHeight="1" x14ac:dyDescent="0.2">
      <c r="A113" s="36"/>
      <c r="B113" s="98"/>
      <c r="C113" s="95"/>
      <c r="D113" s="27" t="s">
        <v>10</v>
      </c>
      <c r="E113" s="24">
        <f>F113+G113+I113+J113+H113</f>
        <v>45632</v>
      </c>
      <c r="F113" s="21"/>
      <c r="G113" s="21">
        <v>45632</v>
      </c>
      <c r="H113" s="21"/>
      <c r="I113" s="21"/>
      <c r="J113" s="21"/>
      <c r="K113" s="51"/>
    </row>
    <row r="114" spans="1:11" ht="35.25" customHeight="1" x14ac:dyDescent="0.2">
      <c r="A114" s="38"/>
      <c r="B114" s="99"/>
      <c r="C114" s="96"/>
      <c r="D114" s="30" t="s">
        <v>11</v>
      </c>
      <c r="E114" s="23">
        <f t="shared" ref="E114:J114" si="27">E110+E111+E112+E113</f>
        <v>912640</v>
      </c>
      <c r="F114" s="23">
        <v>0</v>
      </c>
      <c r="G114" s="23">
        <f t="shared" si="27"/>
        <v>912640</v>
      </c>
      <c r="H114" s="23">
        <f t="shared" si="27"/>
        <v>0</v>
      </c>
      <c r="I114" s="23">
        <f t="shared" si="27"/>
        <v>0</v>
      </c>
      <c r="J114" s="23">
        <f t="shared" si="27"/>
        <v>0</v>
      </c>
      <c r="K114" s="51"/>
    </row>
    <row r="115" spans="1:11" ht="35.25" customHeight="1" x14ac:dyDescent="0.2">
      <c r="A115" s="105" t="s">
        <v>137</v>
      </c>
      <c r="B115" s="103" t="s">
        <v>138</v>
      </c>
      <c r="C115" s="94" t="s">
        <v>139</v>
      </c>
      <c r="D115" s="27" t="s">
        <v>7</v>
      </c>
      <c r="E115" s="24">
        <f>F115+G115+I115+J115+H115</f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52"/>
    </row>
    <row r="116" spans="1:11" ht="35.25" customHeight="1" x14ac:dyDescent="0.2">
      <c r="A116" s="106"/>
      <c r="B116" s="104"/>
      <c r="C116" s="95"/>
      <c r="D116" s="27" t="s">
        <v>8</v>
      </c>
      <c r="E116" s="24">
        <f>F116+G116+I116+J116+H116</f>
        <v>0</v>
      </c>
      <c r="F116" s="21"/>
      <c r="G116" s="21"/>
      <c r="H116" s="21"/>
      <c r="I116" s="21"/>
      <c r="J116" s="21"/>
      <c r="K116" s="53"/>
    </row>
    <row r="117" spans="1:11" ht="35.25" customHeight="1" x14ac:dyDescent="0.2">
      <c r="A117" s="106"/>
      <c r="B117" s="104"/>
      <c r="C117" s="95"/>
      <c r="D117" s="27" t="s">
        <v>9</v>
      </c>
      <c r="E117" s="24">
        <f>F117+G117+I117+J117+H117</f>
        <v>11410</v>
      </c>
      <c r="F117" s="21">
        <v>0</v>
      </c>
      <c r="G117" s="21">
        <v>11410</v>
      </c>
      <c r="H117" s="21">
        <v>0</v>
      </c>
      <c r="I117" s="21">
        <v>0</v>
      </c>
      <c r="J117" s="21">
        <v>0</v>
      </c>
      <c r="K117" s="53"/>
    </row>
    <row r="118" spans="1:11" ht="35.25" customHeight="1" x14ac:dyDescent="0.2">
      <c r="A118" s="106"/>
      <c r="B118" s="104"/>
      <c r="C118" s="95"/>
      <c r="D118" s="27" t="s">
        <v>10</v>
      </c>
      <c r="E118" s="24">
        <f>F118+G118+I118+J118+H118</f>
        <v>0</v>
      </c>
      <c r="F118" s="21"/>
      <c r="G118" s="21">
        <v>0</v>
      </c>
      <c r="H118" s="21"/>
      <c r="I118" s="21"/>
      <c r="J118" s="21"/>
      <c r="K118" s="53"/>
    </row>
    <row r="119" spans="1:11" ht="35.25" customHeight="1" x14ac:dyDescent="0.2">
      <c r="A119" s="106"/>
      <c r="B119" s="104"/>
      <c r="C119" s="96"/>
      <c r="D119" s="30" t="s">
        <v>11</v>
      </c>
      <c r="E119" s="23">
        <f t="shared" ref="E119" si="28">E115+E116+E117+E118</f>
        <v>11410</v>
      </c>
      <c r="F119" s="23">
        <v>0</v>
      </c>
      <c r="G119" s="23">
        <f t="shared" ref="G119:J119" si="29">G115+G116+G117+G118</f>
        <v>11410</v>
      </c>
      <c r="H119" s="23">
        <f t="shared" si="29"/>
        <v>0</v>
      </c>
      <c r="I119" s="23">
        <f t="shared" si="29"/>
        <v>0</v>
      </c>
      <c r="J119" s="23">
        <f t="shared" si="29"/>
        <v>0</v>
      </c>
      <c r="K119" s="53"/>
    </row>
    <row r="120" spans="1:11" ht="45" customHeight="1" x14ac:dyDescent="0.2">
      <c r="A120" s="33" t="s">
        <v>88</v>
      </c>
      <c r="B120" s="81" t="s">
        <v>42</v>
      </c>
      <c r="C120" s="90" t="s">
        <v>55</v>
      </c>
      <c r="D120" s="14" t="s">
        <v>7</v>
      </c>
      <c r="E120" s="16">
        <f>F120+G120+I120+J120+H120</f>
        <v>0</v>
      </c>
      <c r="F120" s="21">
        <v>0</v>
      </c>
      <c r="G120" s="21">
        <v>0</v>
      </c>
      <c r="H120" s="21"/>
      <c r="I120" s="21"/>
      <c r="J120" s="21"/>
      <c r="K120" s="63" t="s">
        <v>90</v>
      </c>
    </row>
    <row r="121" spans="1:11" ht="42.75" customHeight="1" x14ac:dyDescent="0.2">
      <c r="A121" s="43"/>
      <c r="B121" s="79"/>
      <c r="C121" s="84"/>
      <c r="D121" s="14" t="s">
        <v>8</v>
      </c>
      <c r="E121" s="16">
        <f>F121+G121+I121+J121+H121</f>
        <v>0</v>
      </c>
      <c r="F121" s="21"/>
      <c r="G121" s="21"/>
      <c r="H121" s="21"/>
      <c r="I121" s="21"/>
      <c r="J121" s="21"/>
      <c r="K121" s="64"/>
    </row>
    <row r="122" spans="1:11" ht="43.5" customHeight="1" x14ac:dyDescent="0.2">
      <c r="A122" s="43"/>
      <c r="B122" s="79"/>
      <c r="C122" s="84"/>
      <c r="D122" s="14" t="s">
        <v>9</v>
      </c>
      <c r="E122" s="16">
        <f>F122+G122+I122+J122+H122</f>
        <v>18874859</v>
      </c>
      <c r="F122" s="21">
        <v>3251910</v>
      </c>
      <c r="G122" s="21">
        <v>3911489</v>
      </c>
      <c r="H122" s="21">
        <v>3903820</v>
      </c>
      <c r="I122" s="21">
        <v>3903820</v>
      </c>
      <c r="J122" s="21">
        <v>3903820</v>
      </c>
      <c r="K122" s="64"/>
    </row>
    <row r="123" spans="1:11" ht="32.25" customHeight="1" x14ac:dyDescent="0.2">
      <c r="A123" s="43"/>
      <c r="B123" s="79"/>
      <c r="C123" s="84"/>
      <c r="D123" s="14" t="s">
        <v>10</v>
      </c>
      <c r="E123" s="16">
        <f>F123+G123+I123+J123+H123</f>
        <v>0</v>
      </c>
      <c r="F123" s="23"/>
      <c r="G123" s="23"/>
      <c r="H123" s="23"/>
      <c r="I123" s="23"/>
      <c r="J123" s="23"/>
      <c r="K123" s="64"/>
    </row>
    <row r="124" spans="1:11" ht="33" customHeight="1" x14ac:dyDescent="0.2">
      <c r="A124" s="44"/>
      <c r="B124" s="80"/>
      <c r="C124" s="85"/>
      <c r="D124" s="15" t="s">
        <v>11</v>
      </c>
      <c r="E124" s="17">
        <f t="shared" ref="E124:J124" si="30">E120+E121+E122+E123</f>
        <v>18874859</v>
      </c>
      <c r="F124" s="23">
        <f t="shared" si="30"/>
        <v>3251910</v>
      </c>
      <c r="G124" s="23">
        <f t="shared" si="30"/>
        <v>3911489</v>
      </c>
      <c r="H124" s="23">
        <f t="shared" si="30"/>
        <v>3903820</v>
      </c>
      <c r="I124" s="23">
        <f t="shared" si="30"/>
        <v>3903820</v>
      </c>
      <c r="J124" s="23">
        <f t="shared" si="30"/>
        <v>3903820</v>
      </c>
      <c r="K124" s="65"/>
    </row>
    <row r="125" spans="1:11" ht="45" customHeight="1" x14ac:dyDescent="0.2">
      <c r="A125" s="39" t="s">
        <v>71</v>
      </c>
      <c r="B125" s="89" t="s">
        <v>43</v>
      </c>
      <c r="C125" s="90" t="s">
        <v>56</v>
      </c>
      <c r="D125" s="14" t="s">
        <v>7</v>
      </c>
      <c r="E125" s="16">
        <f>F125+G125+I125+J125+H125</f>
        <v>0</v>
      </c>
      <c r="F125" s="23"/>
      <c r="G125" s="23"/>
      <c r="H125" s="23"/>
      <c r="I125" s="23"/>
      <c r="J125" s="23"/>
      <c r="K125" s="63"/>
    </row>
    <row r="126" spans="1:11" ht="37.5" customHeight="1" x14ac:dyDescent="0.2">
      <c r="A126" s="43"/>
      <c r="B126" s="79"/>
      <c r="C126" s="84"/>
      <c r="D126" s="14" t="s">
        <v>8</v>
      </c>
      <c r="E126" s="16">
        <f>F126+G126+I126+J126+H126</f>
        <v>0</v>
      </c>
      <c r="F126" s="23"/>
      <c r="G126" s="23"/>
      <c r="H126" s="23"/>
      <c r="I126" s="23"/>
      <c r="J126" s="23"/>
      <c r="K126" s="64"/>
    </row>
    <row r="127" spans="1:11" ht="39.75" customHeight="1" x14ac:dyDescent="0.2">
      <c r="A127" s="43"/>
      <c r="B127" s="79"/>
      <c r="C127" s="84"/>
      <c r="D127" s="14" t="s">
        <v>9</v>
      </c>
      <c r="E127" s="16">
        <f>F127+G127+I127+J127+H127</f>
        <v>20000</v>
      </c>
      <c r="F127" s="21">
        <v>5000</v>
      </c>
      <c r="G127" s="21">
        <v>5000</v>
      </c>
      <c r="H127" s="21">
        <v>5000</v>
      </c>
      <c r="I127" s="21">
        <v>5000</v>
      </c>
      <c r="J127" s="21">
        <v>0</v>
      </c>
      <c r="K127" s="64"/>
    </row>
    <row r="128" spans="1:11" ht="37.5" customHeight="1" x14ac:dyDescent="0.2">
      <c r="A128" s="43"/>
      <c r="B128" s="79"/>
      <c r="C128" s="84"/>
      <c r="D128" s="14" t="s">
        <v>10</v>
      </c>
      <c r="E128" s="16">
        <f>F128+G128+I128+J128+H128</f>
        <v>0</v>
      </c>
      <c r="F128" s="23"/>
      <c r="G128" s="23"/>
      <c r="H128" s="23"/>
      <c r="I128" s="23"/>
      <c r="J128" s="23"/>
      <c r="K128" s="64"/>
    </row>
    <row r="129" spans="1:11" ht="36.75" customHeight="1" x14ac:dyDescent="0.2">
      <c r="A129" s="44"/>
      <c r="B129" s="80"/>
      <c r="C129" s="85"/>
      <c r="D129" s="15" t="s">
        <v>11</v>
      </c>
      <c r="E129" s="17">
        <f t="shared" ref="E129:J129" si="31">E125+E126+E127+E128</f>
        <v>20000</v>
      </c>
      <c r="F129" s="23">
        <f t="shared" si="31"/>
        <v>5000</v>
      </c>
      <c r="G129" s="23">
        <f t="shared" si="31"/>
        <v>5000</v>
      </c>
      <c r="H129" s="23">
        <f t="shared" si="31"/>
        <v>5000</v>
      </c>
      <c r="I129" s="23">
        <f t="shared" si="31"/>
        <v>5000</v>
      </c>
      <c r="J129" s="23">
        <f t="shared" si="31"/>
        <v>0</v>
      </c>
      <c r="K129" s="65"/>
    </row>
    <row r="130" spans="1:11" ht="42.75" customHeight="1" x14ac:dyDescent="0.2">
      <c r="A130" s="39" t="s">
        <v>72</v>
      </c>
      <c r="B130" s="74" t="s">
        <v>110</v>
      </c>
      <c r="C130" s="83" t="s">
        <v>57</v>
      </c>
      <c r="D130" s="14" t="s">
        <v>7</v>
      </c>
      <c r="E130" s="17">
        <f>F130+G130+I130+J130+H130</f>
        <v>0</v>
      </c>
      <c r="F130" s="23"/>
      <c r="G130" s="23"/>
      <c r="H130" s="23"/>
      <c r="I130" s="23"/>
      <c r="J130" s="23"/>
      <c r="K130" s="63" t="s">
        <v>96</v>
      </c>
    </row>
    <row r="131" spans="1:11" ht="38.25" customHeight="1" x14ac:dyDescent="0.2">
      <c r="A131" s="43"/>
      <c r="B131" s="75"/>
      <c r="C131" s="84"/>
      <c r="D131" s="14" t="s">
        <v>8</v>
      </c>
      <c r="E131" s="17">
        <f>F131+G131+I131+J131+H131</f>
        <v>0</v>
      </c>
      <c r="F131" s="23"/>
      <c r="G131" s="23"/>
      <c r="H131" s="23"/>
      <c r="I131" s="23"/>
      <c r="J131" s="23"/>
      <c r="K131" s="64"/>
    </row>
    <row r="132" spans="1:11" ht="36" customHeight="1" x14ac:dyDescent="0.2">
      <c r="A132" s="43"/>
      <c r="B132" s="75"/>
      <c r="C132" s="84"/>
      <c r="D132" s="14" t="s">
        <v>9</v>
      </c>
      <c r="E132" s="17">
        <f>F132+G132+I132+J132+H132</f>
        <v>15299712</v>
      </c>
      <c r="F132" s="21">
        <v>3812428</v>
      </c>
      <c r="G132" s="21">
        <v>3862428</v>
      </c>
      <c r="H132" s="21">
        <v>3812428</v>
      </c>
      <c r="I132" s="21">
        <v>3812428</v>
      </c>
      <c r="J132" s="21">
        <v>0</v>
      </c>
      <c r="K132" s="64"/>
    </row>
    <row r="133" spans="1:11" ht="45.75" customHeight="1" x14ac:dyDescent="0.2">
      <c r="A133" s="43"/>
      <c r="B133" s="75"/>
      <c r="C133" s="84"/>
      <c r="D133" s="14" t="s">
        <v>10</v>
      </c>
      <c r="E133" s="17">
        <f>F133+G133+I133+J133+H133</f>
        <v>0</v>
      </c>
      <c r="F133" s="23"/>
      <c r="G133" s="23"/>
      <c r="H133" s="23"/>
      <c r="I133" s="23"/>
      <c r="J133" s="23"/>
      <c r="K133" s="64"/>
    </row>
    <row r="134" spans="1:11" ht="33.75" customHeight="1" x14ac:dyDescent="0.2">
      <c r="A134" s="44"/>
      <c r="B134" s="76"/>
      <c r="C134" s="85"/>
      <c r="D134" s="15" t="s">
        <v>11</v>
      </c>
      <c r="E134" s="17">
        <f t="shared" ref="E134:J134" si="32">E130+E131+E132+E133</f>
        <v>15299712</v>
      </c>
      <c r="F134" s="23">
        <f t="shared" si="32"/>
        <v>3812428</v>
      </c>
      <c r="G134" s="23">
        <f t="shared" si="32"/>
        <v>3862428</v>
      </c>
      <c r="H134" s="23">
        <f t="shared" si="32"/>
        <v>3812428</v>
      </c>
      <c r="I134" s="23">
        <f t="shared" si="32"/>
        <v>3812428</v>
      </c>
      <c r="J134" s="23">
        <f t="shared" si="32"/>
        <v>0</v>
      </c>
      <c r="K134" s="65"/>
    </row>
    <row r="135" spans="1:11" ht="44.25" customHeight="1" x14ac:dyDescent="0.2">
      <c r="A135" s="39" t="s">
        <v>89</v>
      </c>
      <c r="B135" s="81" t="s">
        <v>136</v>
      </c>
      <c r="C135" s="83" t="s">
        <v>58</v>
      </c>
      <c r="D135" s="14" t="s">
        <v>7</v>
      </c>
      <c r="E135" s="16">
        <f>F135+G135+I135+J135+H135</f>
        <v>139325937.22</v>
      </c>
      <c r="F135" s="23"/>
      <c r="G135" s="23">
        <v>79346213</v>
      </c>
      <c r="H135" s="23">
        <v>59979724.219999999</v>
      </c>
      <c r="I135" s="23"/>
      <c r="J135" s="23"/>
      <c r="K135" s="63" t="s">
        <v>124</v>
      </c>
    </row>
    <row r="136" spans="1:11" ht="45" customHeight="1" x14ac:dyDescent="0.2">
      <c r="A136" s="43"/>
      <c r="B136" s="79"/>
      <c r="C136" s="84"/>
      <c r="D136" s="14" t="s">
        <v>8</v>
      </c>
      <c r="E136" s="16">
        <f>F136+G136+I136+J136+H136</f>
        <v>0</v>
      </c>
      <c r="F136" s="23"/>
      <c r="G136" s="23"/>
      <c r="H136" s="23"/>
      <c r="I136" s="23"/>
      <c r="J136" s="23"/>
      <c r="K136" s="64"/>
    </row>
    <row r="137" spans="1:11" ht="40.5" customHeight="1" x14ac:dyDescent="0.2">
      <c r="A137" s="43"/>
      <c r="B137" s="79"/>
      <c r="C137" s="84"/>
      <c r="D137" s="14" t="s">
        <v>9</v>
      </c>
      <c r="E137" s="16">
        <f>F137+G137+I137+J137+H137</f>
        <v>6000000</v>
      </c>
      <c r="F137" s="21">
        <v>0</v>
      </c>
      <c r="G137" s="21">
        <v>1000000</v>
      </c>
      <c r="H137" s="21">
        <v>5000000</v>
      </c>
      <c r="I137" s="21">
        <v>0</v>
      </c>
      <c r="J137" s="21">
        <v>0</v>
      </c>
      <c r="K137" s="64"/>
    </row>
    <row r="138" spans="1:11" ht="40.5" customHeight="1" x14ac:dyDescent="0.2">
      <c r="A138" s="43"/>
      <c r="B138" s="79"/>
      <c r="C138" s="84"/>
      <c r="D138" s="14" t="s">
        <v>10</v>
      </c>
      <c r="E138" s="16">
        <f>F138+G138+I138+J138+H138</f>
        <v>0</v>
      </c>
      <c r="F138" s="23"/>
      <c r="G138" s="23"/>
      <c r="H138" s="23"/>
      <c r="I138" s="23"/>
      <c r="J138" s="23"/>
      <c r="K138" s="64"/>
    </row>
    <row r="139" spans="1:11" ht="39" customHeight="1" x14ac:dyDescent="0.2">
      <c r="A139" s="44"/>
      <c r="B139" s="82"/>
      <c r="C139" s="85"/>
      <c r="D139" s="15" t="s">
        <v>11</v>
      </c>
      <c r="E139" s="17">
        <f t="shared" ref="E139:J139" si="33">E135+E136+E137+E138</f>
        <v>145325937.22</v>
      </c>
      <c r="F139" s="23">
        <f t="shared" si="33"/>
        <v>0</v>
      </c>
      <c r="G139" s="23">
        <f t="shared" si="33"/>
        <v>80346213</v>
      </c>
      <c r="H139" s="23">
        <f t="shared" si="33"/>
        <v>64979724.219999999</v>
      </c>
      <c r="I139" s="23">
        <f t="shared" si="33"/>
        <v>0</v>
      </c>
      <c r="J139" s="23">
        <f t="shared" si="33"/>
        <v>0</v>
      </c>
      <c r="K139" s="65"/>
    </row>
    <row r="140" spans="1:11" ht="37.5" customHeight="1" x14ac:dyDescent="0.2">
      <c r="A140" s="86" t="s">
        <v>73</v>
      </c>
      <c r="B140" s="78" t="s">
        <v>128</v>
      </c>
      <c r="C140" s="83" t="s">
        <v>58</v>
      </c>
      <c r="D140" s="14" t="s">
        <v>7</v>
      </c>
      <c r="E140" s="16">
        <f>F140+G140+I140+J140+H140</f>
        <v>0</v>
      </c>
      <c r="F140" s="23"/>
      <c r="G140" s="23"/>
      <c r="H140" s="23"/>
      <c r="I140" s="23"/>
      <c r="J140" s="23"/>
      <c r="K140" s="63" t="s">
        <v>74</v>
      </c>
    </row>
    <row r="141" spans="1:11" ht="41.25" customHeight="1" x14ac:dyDescent="0.2">
      <c r="A141" s="87"/>
      <c r="B141" s="79"/>
      <c r="C141" s="84"/>
      <c r="D141" s="14" t="s">
        <v>8</v>
      </c>
      <c r="E141" s="16">
        <f>F141+G141+I141+J141+H141</f>
        <v>0</v>
      </c>
      <c r="F141" s="23"/>
      <c r="G141" s="23"/>
      <c r="H141" s="23"/>
      <c r="I141" s="23"/>
      <c r="J141" s="23"/>
      <c r="K141" s="64"/>
    </row>
    <row r="142" spans="1:11" ht="35.25" customHeight="1" x14ac:dyDescent="0.2">
      <c r="A142" s="87"/>
      <c r="B142" s="79"/>
      <c r="C142" s="84"/>
      <c r="D142" s="14" t="s">
        <v>9</v>
      </c>
      <c r="E142" s="16">
        <f>F142+G142+I142+J142+H142</f>
        <v>57023645</v>
      </c>
      <c r="F142" s="21">
        <v>11344426</v>
      </c>
      <c r="G142" s="21">
        <v>12053719</v>
      </c>
      <c r="H142" s="21">
        <v>10794200</v>
      </c>
      <c r="I142" s="21">
        <v>11372900</v>
      </c>
      <c r="J142" s="21">
        <v>11458400</v>
      </c>
      <c r="K142" s="64"/>
    </row>
    <row r="143" spans="1:11" ht="36.75" customHeight="1" x14ac:dyDescent="0.2">
      <c r="A143" s="87"/>
      <c r="B143" s="79"/>
      <c r="C143" s="84"/>
      <c r="D143" s="14" t="s">
        <v>10</v>
      </c>
      <c r="E143" s="16">
        <f>F143+G143+I143+J143+H143</f>
        <v>0</v>
      </c>
      <c r="F143" s="23"/>
      <c r="G143" s="23"/>
      <c r="H143" s="23"/>
      <c r="I143" s="23"/>
      <c r="J143" s="23"/>
      <c r="K143" s="64"/>
    </row>
    <row r="144" spans="1:11" ht="41.25" customHeight="1" x14ac:dyDescent="0.2">
      <c r="A144" s="88"/>
      <c r="B144" s="82"/>
      <c r="C144" s="85"/>
      <c r="D144" s="15" t="s">
        <v>11</v>
      </c>
      <c r="E144" s="17">
        <f t="shared" ref="E144:J144" si="34">E140+E141+E142+E143</f>
        <v>57023645</v>
      </c>
      <c r="F144" s="23">
        <f t="shared" si="34"/>
        <v>11344426</v>
      </c>
      <c r="G144" s="23">
        <f t="shared" si="34"/>
        <v>12053719</v>
      </c>
      <c r="H144" s="23">
        <f t="shared" si="34"/>
        <v>10794200</v>
      </c>
      <c r="I144" s="23">
        <f t="shared" si="34"/>
        <v>11372900</v>
      </c>
      <c r="J144" s="23">
        <f t="shared" si="34"/>
        <v>11458400</v>
      </c>
      <c r="K144" s="65"/>
    </row>
    <row r="145" spans="1:11" ht="39" customHeight="1" x14ac:dyDescent="0.2">
      <c r="A145" s="33" t="s">
        <v>112</v>
      </c>
      <c r="B145" s="78" t="s">
        <v>103</v>
      </c>
      <c r="C145" s="60" t="s">
        <v>63</v>
      </c>
      <c r="D145" s="14" t="s">
        <v>7</v>
      </c>
      <c r="E145" s="17">
        <f>F145+G145+I145+J145+H145</f>
        <v>4349700</v>
      </c>
      <c r="F145" s="21">
        <v>1329075</v>
      </c>
      <c r="G145" s="23">
        <v>1208250</v>
      </c>
      <c r="H145" s="23">
        <v>604125</v>
      </c>
      <c r="I145" s="23">
        <v>604125</v>
      </c>
      <c r="J145" s="23">
        <v>604125</v>
      </c>
      <c r="K145" s="63" t="s">
        <v>104</v>
      </c>
    </row>
    <row r="146" spans="1:11" ht="41.25" customHeight="1" x14ac:dyDescent="0.2">
      <c r="A146" s="43"/>
      <c r="B146" s="79"/>
      <c r="C146" s="61"/>
      <c r="D146" s="14" t="s">
        <v>8</v>
      </c>
      <c r="E146" s="17">
        <f>F146+G146+I146+J146+H146</f>
        <v>0</v>
      </c>
      <c r="F146" s="23"/>
      <c r="G146" s="23"/>
      <c r="H146" s="23"/>
      <c r="I146" s="23"/>
      <c r="J146" s="23"/>
      <c r="K146" s="64"/>
    </row>
    <row r="147" spans="1:11" ht="42" customHeight="1" x14ac:dyDescent="0.2">
      <c r="A147" s="43"/>
      <c r="B147" s="79"/>
      <c r="C147" s="61"/>
      <c r="D147" s="14" t="s">
        <v>9</v>
      </c>
      <c r="E147" s="17">
        <f>F147+G147+I147+J147+H147</f>
        <v>1884870</v>
      </c>
      <c r="F147" s="21">
        <v>531630</v>
      </c>
      <c r="G147" s="21">
        <v>483300</v>
      </c>
      <c r="H147" s="21">
        <v>289980</v>
      </c>
      <c r="I147" s="21">
        <v>289980</v>
      </c>
      <c r="J147" s="21">
        <v>289980</v>
      </c>
      <c r="K147" s="64"/>
    </row>
    <row r="148" spans="1:11" ht="32.25" customHeight="1" x14ac:dyDescent="0.2">
      <c r="A148" s="43"/>
      <c r="B148" s="79"/>
      <c r="C148" s="61"/>
      <c r="D148" s="14" t="s">
        <v>10</v>
      </c>
      <c r="E148" s="17">
        <f>F148+G148+I148+J148+H148</f>
        <v>0</v>
      </c>
      <c r="F148" s="23"/>
      <c r="G148" s="23"/>
      <c r="H148" s="23"/>
      <c r="I148" s="23"/>
      <c r="J148" s="23"/>
      <c r="K148" s="64"/>
    </row>
    <row r="149" spans="1:11" ht="36" customHeight="1" x14ac:dyDescent="0.2">
      <c r="A149" s="44"/>
      <c r="B149" s="80"/>
      <c r="C149" s="62"/>
      <c r="D149" s="15" t="s">
        <v>11</v>
      </c>
      <c r="E149" s="17">
        <f t="shared" ref="E149:J149" si="35">E145+E146+E147+E148</f>
        <v>6234570</v>
      </c>
      <c r="F149" s="23">
        <f t="shared" si="35"/>
        <v>1860705</v>
      </c>
      <c r="G149" s="23">
        <f t="shared" si="35"/>
        <v>1691550</v>
      </c>
      <c r="H149" s="23">
        <f t="shared" si="35"/>
        <v>894105</v>
      </c>
      <c r="I149" s="23">
        <f t="shared" si="35"/>
        <v>894105</v>
      </c>
      <c r="J149" s="23">
        <f t="shared" si="35"/>
        <v>894105</v>
      </c>
      <c r="K149" s="65"/>
    </row>
    <row r="150" spans="1:11" ht="44.25" customHeight="1" x14ac:dyDescent="0.2">
      <c r="A150" s="33" t="s">
        <v>90</v>
      </c>
      <c r="B150" s="74" t="s">
        <v>46</v>
      </c>
      <c r="C150" s="77" t="s">
        <v>60</v>
      </c>
      <c r="D150" s="14" t="s">
        <v>7</v>
      </c>
      <c r="E150" s="17">
        <f>F150+G150+I150+J150+H150</f>
        <v>0</v>
      </c>
      <c r="F150" s="23"/>
      <c r="G150" s="23"/>
      <c r="H150" s="23"/>
      <c r="I150" s="23"/>
      <c r="J150" s="23"/>
      <c r="K150" s="63" t="s">
        <v>125</v>
      </c>
    </row>
    <row r="151" spans="1:11" ht="44.25" customHeight="1" x14ac:dyDescent="0.2">
      <c r="A151" s="43"/>
      <c r="B151" s="75"/>
      <c r="C151" s="61"/>
      <c r="D151" s="14" t="s">
        <v>8</v>
      </c>
      <c r="E151" s="17">
        <f>F151+G151+I151+J151+H151</f>
        <v>0</v>
      </c>
      <c r="F151" s="23"/>
      <c r="G151" s="23"/>
      <c r="H151" s="23"/>
      <c r="I151" s="23"/>
      <c r="J151" s="23"/>
      <c r="K151" s="64"/>
    </row>
    <row r="152" spans="1:11" ht="41.25" customHeight="1" x14ac:dyDescent="0.2">
      <c r="A152" s="43"/>
      <c r="B152" s="75"/>
      <c r="C152" s="61"/>
      <c r="D152" s="14" t="s">
        <v>9</v>
      </c>
      <c r="E152" s="17">
        <f>F152+G152+I152+J152+H152</f>
        <v>0</v>
      </c>
      <c r="F152" s="23"/>
      <c r="G152" s="23"/>
      <c r="H152" s="23"/>
      <c r="I152" s="23"/>
      <c r="J152" s="23"/>
      <c r="K152" s="64"/>
    </row>
    <row r="153" spans="1:11" ht="39" customHeight="1" x14ac:dyDescent="0.2">
      <c r="A153" s="43"/>
      <c r="B153" s="75"/>
      <c r="C153" s="61"/>
      <c r="D153" s="14" t="s">
        <v>10</v>
      </c>
      <c r="E153" s="17">
        <f>F153+G153+I153+J153+H153</f>
        <v>0</v>
      </c>
      <c r="F153" s="23"/>
      <c r="G153" s="23"/>
      <c r="H153" s="23"/>
      <c r="I153" s="23"/>
      <c r="J153" s="23"/>
      <c r="K153" s="64"/>
    </row>
    <row r="154" spans="1:11" ht="38.25" customHeight="1" x14ac:dyDescent="0.2">
      <c r="A154" s="44"/>
      <c r="B154" s="76"/>
      <c r="C154" s="62"/>
      <c r="D154" s="15" t="s">
        <v>11</v>
      </c>
      <c r="E154" s="17">
        <f t="shared" ref="E154:J154" si="36">E150+E151+E152+E153</f>
        <v>0</v>
      </c>
      <c r="F154" s="23">
        <f t="shared" si="36"/>
        <v>0</v>
      </c>
      <c r="G154" s="23">
        <f t="shared" si="36"/>
        <v>0</v>
      </c>
      <c r="H154" s="23">
        <f t="shared" si="36"/>
        <v>0</v>
      </c>
      <c r="I154" s="23">
        <f t="shared" si="36"/>
        <v>0</v>
      </c>
      <c r="J154" s="23">
        <f t="shared" si="36"/>
        <v>0</v>
      </c>
      <c r="K154" s="65"/>
    </row>
    <row r="155" spans="1:11" ht="39.75" customHeight="1" x14ac:dyDescent="0.2">
      <c r="A155" s="39" t="s">
        <v>74</v>
      </c>
      <c r="B155" s="74" t="s">
        <v>105</v>
      </c>
      <c r="C155" s="77" t="s">
        <v>61</v>
      </c>
      <c r="D155" s="14" t="s">
        <v>7</v>
      </c>
      <c r="E155" s="17">
        <f>F155+G155+I155+J155+H155</f>
        <v>0</v>
      </c>
      <c r="F155" s="23"/>
      <c r="G155" s="23"/>
      <c r="H155" s="23"/>
      <c r="I155" s="23"/>
      <c r="J155" s="23"/>
      <c r="K155" s="63" t="s">
        <v>126</v>
      </c>
    </row>
    <row r="156" spans="1:11" ht="39.75" customHeight="1" x14ac:dyDescent="0.2">
      <c r="A156" s="43"/>
      <c r="B156" s="75"/>
      <c r="C156" s="61"/>
      <c r="D156" s="14" t="s">
        <v>8</v>
      </c>
      <c r="E156" s="17">
        <f>F156+G156+I156+J156+H156</f>
        <v>0</v>
      </c>
      <c r="F156" s="23"/>
      <c r="G156" s="23"/>
      <c r="H156" s="23"/>
      <c r="I156" s="23"/>
      <c r="J156" s="23"/>
      <c r="K156" s="64"/>
    </row>
    <row r="157" spans="1:11" ht="41.25" customHeight="1" x14ac:dyDescent="0.2">
      <c r="A157" s="43"/>
      <c r="B157" s="75"/>
      <c r="C157" s="61"/>
      <c r="D157" s="14" t="s">
        <v>9</v>
      </c>
      <c r="E157" s="17">
        <f>F157+G157+I157+J157+H157</f>
        <v>649781</v>
      </c>
      <c r="F157" s="21">
        <v>193657</v>
      </c>
      <c r="G157" s="21">
        <v>156124</v>
      </c>
      <c r="H157" s="21">
        <v>200000</v>
      </c>
      <c r="I157" s="21">
        <v>100000</v>
      </c>
      <c r="J157" s="21">
        <v>0</v>
      </c>
      <c r="K157" s="64"/>
    </row>
    <row r="158" spans="1:11" ht="44.25" customHeight="1" x14ac:dyDescent="0.2">
      <c r="A158" s="43"/>
      <c r="B158" s="75"/>
      <c r="C158" s="61"/>
      <c r="D158" s="14" t="s">
        <v>10</v>
      </c>
      <c r="E158" s="17">
        <f>F158+G158+I158+J158+H158</f>
        <v>0</v>
      </c>
      <c r="F158" s="23"/>
      <c r="G158" s="23"/>
      <c r="H158" s="23"/>
      <c r="I158" s="23"/>
      <c r="J158" s="23"/>
      <c r="K158" s="64"/>
    </row>
    <row r="159" spans="1:11" ht="38.25" customHeight="1" x14ac:dyDescent="0.2">
      <c r="A159" s="44"/>
      <c r="B159" s="76"/>
      <c r="C159" s="62"/>
      <c r="D159" s="15" t="s">
        <v>11</v>
      </c>
      <c r="E159" s="17">
        <f t="shared" ref="E159:J159" si="37">E155+E156+E157+E158</f>
        <v>649781</v>
      </c>
      <c r="F159" s="23">
        <f t="shared" si="37"/>
        <v>193657</v>
      </c>
      <c r="G159" s="23">
        <f t="shared" si="37"/>
        <v>156124</v>
      </c>
      <c r="H159" s="23">
        <f t="shared" si="37"/>
        <v>200000</v>
      </c>
      <c r="I159" s="23">
        <f t="shared" si="37"/>
        <v>100000</v>
      </c>
      <c r="J159" s="23">
        <f t="shared" si="37"/>
        <v>0</v>
      </c>
      <c r="K159" s="65"/>
    </row>
    <row r="160" spans="1:11" ht="38.25" customHeight="1" x14ac:dyDescent="0.2">
      <c r="A160" s="54">
        <v>18</v>
      </c>
      <c r="B160" s="57" t="s">
        <v>91</v>
      </c>
      <c r="C160" s="57" t="s">
        <v>92</v>
      </c>
      <c r="D160" s="14" t="s">
        <v>7</v>
      </c>
      <c r="E160" s="17">
        <f>F160+G160+I160+J160+H160</f>
        <v>0</v>
      </c>
      <c r="F160" s="23"/>
      <c r="G160" s="23"/>
      <c r="H160" s="23"/>
      <c r="I160" s="23"/>
      <c r="J160" s="23"/>
      <c r="K160" s="63" t="s">
        <v>127</v>
      </c>
    </row>
    <row r="161" spans="1:11" ht="38.25" customHeight="1" x14ac:dyDescent="0.2">
      <c r="A161" s="55"/>
      <c r="B161" s="58"/>
      <c r="C161" s="58"/>
      <c r="D161" s="14" t="s">
        <v>8</v>
      </c>
      <c r="E161" s="17">
        <f>F161+G161+I161+J161+H161</f>
        <v>0</v>
      </c>
      <c r="F161" s="23"/>
      <c r="G161" s="23"/>
      <c r="H161" s="23"/>
      <c r="I161" s="23"/>
      <c r="J161" s="23"/>
      <c r="K161" s="64"/>
    </row>
    <row r="162" spans="1:11" ht="38.25" customHeight="1" x14ac:dyDescent="0.2">
      <c r="A162" s="55"/>
      <c r="B162" s="58"/>
      <c r="C162" s="58"/>
      <c r="D162" s="14" t="s">
        <v>9</v>
      </c>
      <c r="E162" s="17">
        <f>F162+G162+I162+J162+H162</f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64"/>
    </row>
    <row r="163" spans="1:11" ht="38.25" customHeight="1" x14ac:dyDescent="0.2">
      <c r="A163" s="55"/>
      <c r="B163" s="58"/>
      <c r="C163" s="58"/>
      <c r="D163" s="14" t="s">
        <v>10</v>
      </c>
      <c r="E163" s="17">
        <f>F163+G163+I163+J163+H163</f>
        <v>0</v>
      </c>
      <c r="F163" s="23"/>
      <c r="G163" s="23"/>
      <c r="H163" s="23"/>
      <c r="I163" s="23"/>
      <c r="J163" s="23"/>
      <c r="K163" s="64"/>
    </row>
    <row r="164" spans="1:11" ht="38.25" customHeight="1" x14ac:dyDescent="0.2">
      <c r="A164" s="56"/>
      <c r="B164" s="59"/>
      <c r="C164" s="59"/>
      <c r="D164" s="15" t="s">
        <v>11</v>
      </c>
      <c r="E164" s="17">
        <f t="shared" ref="E164:J164" si="38">E160+E161+E162+E163</f>
        <v>0</v>
      </c>
      <c r="F164" s="23">
        <f t="shared" si="38"/>
        <v>0</v>
      </c>
      <c r="G164" s="23">
        <f t="shared" si="38"/>
        <v>0</v>
      </c>
      <c r="H164" s="23">
        <f t="shared" si="38"/>
        <v>0</v>
      </c>
      <c r="I164" s="23">
        <f t="shared" si="38"/>
        <v>0</v>
      </c>
      <c r="J164" s="23">
        <f t="shared" si="38"/>
        <v>0</v>
      </c>
      <c r="K164" s="65"/>
    </row>
    <row r="165" spans="1:11" ht="38.25" customHeight="1" x14ac:dyDescent="0.2">
      <c r="A165" s="54">
        <v>19</v>
      </c>
      <c r="B165" s="57" t="s">
        <v>120</v>
      </c>
      <c r="C165" s="71" t="s">
        <v>58</v>
      </c>
      <c r="D165" s="14" t="s">
        <v>7</v>
      </c>
      <c r="E165" s="17">
        <f>F165+G165+I165+J165+H165</f>
        <v>0</v>
      </c>
      <c r="F165" s="21"/>
      <c r="G165" s="21"/>
      <c r="H165" s="21"/>
      <c r="I165" s="21">
        <v>0</v>
      </c>
      <c r="J165" s="23"/>
      <c r="K165" s="63"/>
    </row>
    <row r="166" spans="1:11" ht="38.25" customHeight="1" x14ac:dyDescent="0.2">
      <c r="A166" s="55"/>
      <c r="B166" s="58"/>
      <c r="C166" s="72"/>
      <c r="D166" s="14" t="s">
        <v>8</v>
      </c>
      <c r="E166" s="17">
        <f>F166+G166+I166+J166+H166</f>
        <v>0</v>
      </c>
      <c r="F166" s="23"/>
      <c r="G166" s="23"/>
      <c r="H166" s="23"/>
      <c r="I166" s="23"/>
      <c r="J166" s="23"/>
      <c r="K166" s="64"/>
    </row>
    <row r="167" spans="1:11" ht="38.25" customHeight="1" x14ac:dyDescent="0.2">
      <c r="A167" s="55"/>
      <c r="B167" s="58"/>
      <c r="C167" s="72"/>
      <c r="D167" s="14" t="s">
        <v>9</v>
      </c>
      <c r="E167" s="17">
        <f>F167+G167+I167+J167+H167</f>
        <v>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64"/>
    </row>
    <row r="168" spans="1:11" ht="38.25" customHeight="1" x14ac:dyDescent="0.2">
      <c r="A168" s="55"/>
      <c r="B168" s="58"/>
      <c r="C168" s="72"/>
      <c r="D168" s="14" t="s">
        <v>10</v>
      </c>
      <c r="E168" s="17">
        <f>F168+G168+I168+J168+H168</f>
        <v>0</v>
      </c>
      <c r="F168" s="23"/>
      <c r="G168" s="23"/>
      <c r="H168" s="23"/>
      <c r="I168" s="23"/>
      <c r="J168" s="23"/>
      <c r="K168" s="64"/>
    </row>
    <row r="169" spans="1:11" ht="38.25" customHeight="1" x14ac:dyDescent="0.2">
      <c r="A169" s="56"/>
      <c r="B169" s="59"/>
      <c r="C169" s="73"/>
      <c r="D169" s="15" t="s">
        <v>11</v>
      </c>
      <c r="E169" s="17">
        <f t="shared" ref="E169:J169" si="39">E165+E166+E167+E168</f>
        <v>0</v>
      </c>
      <c r="F169" s="23">
        <f t="shared" si="39"/>
        <v>0</v>
      </c>
      <c r="G169" s="23">
        <f t="shared" si="39"/>
        <v>0</v>
      </c>
      <c r="H169" s="23">
        <f t="shared" si="39"/>
        <v>0</v>
      </c>
      <c r="I169" s="23">
        <v>0</v>
      </c>
      <c r="J169" s="23">
        <f t="shared" si="39"/>
        <v>0</v>
      </c>
      <c r="K169" s="65"/>
    </row>
    <row r="170" spans="1:11" ht="38.25" customHeight="1" x14ac:dyDescent="0.2">
      <c r="A170" s="54">
        <v>20</v>
      </c>
      <c r="B170" s="57" t="s">
        <v>121</v>
      </c>
      <c r="C170" s="60" t="s">
        <v>63</v>
      </c>
      <c r="D170" s="14" t="s">
        <v>7</v>
      </c>
      <c r="E170" s="17">
        <f>F170+G170+I170+J170+H170</f>
        <v>2611162</v>
      </c>
      <c r="F170" s="23"/>
      <c r="G170" s="23"/>
      <c r="H170" s="23">
        <v>0</v>
      </c>
      <c r="I170" s="23">
        <v>2611162</v>
      </c>
      <c r="J170" s="23"/>
      <c r="K170" s="63"/>
    </row>
    <row r="171" spans="1:11" ht="38.25" customHeight="1" x14ac:dyDescent="0.2">
      <c r="A171" s="55"/>
      <c r="B171" s="58"/>
      <c r="C171" s="61"/>
      <c r="D171" s="14" t="s">
        <v>8</v>
      </c>
      <c r="E171" s="17">
        <f>F171+G171+I171+J171+H171</f>
        <v>0</v>
      </c>
      <c r="F171" s="23"/>
      <c r="G171" s="23"/>
      <c r="H171" s="23"/>
      <c r="I171" s="23"/>
      <c r="J171" s="23"/>
      <c r="K171" s="64"/>
    </row>
    <row r="172" spans="1:11" ht="38.25" customHeight="1" x14ac:dyDescent="0.2">
      <c r="A172" s="55"/>
      <c r="B172" s="58"/>
      <c r="C172" s="61"/>
      <c r="D172" s="14" t="s">
        <v>9</v>
      </c>
      <c r="E172" s="17">
        <f>F172+G172+I172+J172+H172</f>
        <v>137430</v>
      </c>
      <c r="F172" s="21">
        <v>0</v>
      </c>
      <c r="G172" s="21">
        <v>0</v>
      </c>
      <c r="H172" s="21">
        <v>0</v>
      </c>
      <c r="I172" s="21">
        <v>137430</v>
      </c>
      <c r="J172" s="21">
        <v>0</v>
      </c>
      <c r="K172" s="64"/>
    </row>
    <row r="173" spans="1:11" ht="38.25" customHeight="1" x14ac:dyDescent="0.2">
      <c r="A173" s="55"/>
      <c r="B173" s="58"/>
      <c r="C173" s="61"/>
      <c r="D173" s="14" t="s">
        <v>10</v>
      </c>
      <c r="E173" s="17">
        <f>F173+G173+I173+J173+H173</f>
        <v>0</v>
      </c>
      <c r="F173" s="23"/>
      <c r="G173" s="23"/>
      <c r="H173" s="23"/>
      <c r="I173" s="23"/>
      <c r="J173" s="23"/>
      <c r="K173" s="64"/>
    </row>
    <row r="174" spans="1:11" ht="38.25" customHeight="1" x14ac:dyDescent="0.2">
      <c r="A174" s="56"/>
      <c r="B174" s="59"/>
      <c r="C174" s="62"/>
      <c r="D174" s="15" t="s">
        <v>11</v>
      </c>
      <c r="E174" s="17">
        <f t="shared" ref="E174:J174" si="40">E170+E171+E172+E173</f>
        <v>2748592</v>
      </c>
      <c r="F174" s="23">
        <f t="shared" si="40"/>
        <v>0</v>
      </c>
      <c r="G174" s="23">
        <f t="shared" si="40"/>
        <v>0</v>
      </c>
      <c r="H174" s="23">
        <f t="shared" si="40"/>
        <v>0</v>
      </c>
      <c r="I174" s="23">
        <f t="shared" si="40"/>
        <v>2748592</v>
      </c>
      <c r="J174" s="23">
        <f t="shared" si="40"/>
        <v>0</v>
      </c>
      <c r="K174" s="65"/>
    </row>
    <row r="175" spans="1:11" ht="38.25" customHeight="1" x14ac:dyDescent="0.2">
      <c r="A175" s="54">
        <v>21</v>
      </c>
      <c r="B175" s="57" t="s">
        <v>122</v>
      </c>
      <c r="C175" s="60" t="s">
        <v>63</v>
      </c>
      <c r="D175" s="14" t="s">
        <v>7</v>
      </c>
      <c r="E175" s="20">
        <f>F175+G175+I175+J175+H175</f>
        <v>52250000</v>
      </c>
      <c r="F175" s="21"/>
      <c r="G175" s="21">
        <v>52250000</v>
      </c>
      <c r="H175" s="23">
        <v>0</v>
      </c>
      <c r="I175" s="23"/>
      <c r="J175" s="23"/>
      <c r="K175" s="63"/>
    </row>
    <row r="176" spans="1:11" ht="38.25" customHeight="1" x14ac:dyDescent="0.2">
      <c r="A176" s="55"/>
      <c r="B176" s="58"/>
      <c r="C176" s="61"/>
      <c r="D176" s="14" t="s">
        <v>8</v>
      </c>
      <c r="E176" s="17">
        <f>F176+G176+I176+J176+H176</f>
        <v>0</v>
      </c>
      <c r="F176" s="23"/>
      <c r="G176" s="23"/>
      <c r="H176" s="23"/>
      <c r="I176" s="23"/>
      <c r="J176" s="23"/>
      <c r="K176" s="64"/>
    </row>
    <row r="177" spans="1:11" ht="38.25" customHeight="1" x14ac:dyDescent="0.2">
      <c r="A177" s="55"/>
      <c r="B177" s="58"/>
      <c r="C177" s="61"/>
      <c r="D177" s="14" t="s">
        <v>9</v>
      </c>
      <c r="E177" s="17">
        <f>F177+G177+I177+J177+H177</f>
        <v>2750000</v>
      </c>
      <c r="F177" s="21">
        <v>0</v>
      </c>
      <c r="G177" s="21">
        <v>2750000</v>
      </c>
      <c r="H177" s="21">
        <v>0</v>
      </c>
      <c r="I177" s="21">
        <v>0</v>
      </c>
      <c r="J177" s="21">
        <v>0</v>
      </c>
      <c r="K177" s="64"/>
    </row>
    <row r="178" spans="1:11" ht="38.25" customHeight="1" x14ac:dyDescent="0.2">
      <c r="A178" s="55"/>
      <c r="B178" s="58"/>
      <c r="C178" s="61"/>
      <c r="D178" s="14" t="s">
        <v>10</v>
      </c>
      <c r="E178" s="17">
        <f>F178+G178+I178+J178+H178</f>
        <v>0</v>
      </c>
      <c r="F178" s="23"/>
      <c r="G178" s="23"/>
      <c r="H178" s="23"/>
      <c r="I178" s="23"/>
      <c r="J178" s="23"/>
      <c r="K178" s="64"/>
    </row>
    <row r="179" spans="1:11" ht="38.25" customHeight="1" x14ac:dyDescent="0.2">
      <c r="A179" s="56"/>
      <c r="B179" s="59"/>
      <c r="C179" s="62"/>
      <c r="D179" s="15" t="s">
        <v>11</v>
      </c>
      <c r="E179" s="17">
        <f t="shared" ref="E179:G179" si="41">E175+E176+E177+E178</f>
        <v>55000000</v>
      </c>
      <c r="F179" s="23">
        <f t="shared" si="41"/>
        <v>0</v>
      </c>
      <c r="G179" s="23">
        <f t="shared" si="41"/>
        <v>55000000</v>
      </c>
      <c r="H179" s="23">
        <v>0</v>
      </c>
      <c r="I179" s="23">
        <f t="shared" ref="I179:J179" si="42">I175+I176+I177+I178</f>
        <v>0</v>
      </c>
      <c r="J179" s="23">
        <f t="shared" si="42"/>
        <v>0</v>
      </c>
      <c r="K179" s="65"/>
    </row>
    <row r="180" spans="1:11" ht="38.25" customHeight="1" x14ac:dyDescent="0.2">
      <c r="A180" s="54">
        <v>22</v>
      </c>
      <c r="B180" s="57" t="s">
        <v>131</v>
      </c>
      <c r="C180" s="60" t="s">
        <v>63</v>
      </c>
      <c r="D180" s="14" t="s">
        <v>7</v>
      </c>
      <c r="E180" s="20">
        <f>F180+G180+I180+J180+H180</f>
        <v>414498</v>
      </c>
      <c r="F180" s="21"/>
      <c r="G180" s="21">
        <v>0</v>
      </c>
      <c r="H180" s="23">
        <v>414498</v>
      </c>
      <c r="I180" s="23"/>
      <c r="J180" s="23"/>
      <c r="K180" s="63"/>
    </row>
    <row r="181" spans="1:11" ht="38.25" customHeight="1" x14ac:dyDescent="0.2">
      <c r="A181" s="55"/>
      <c r="B181" s="58"/>
      <c r="C181" s="61"/>
      <c r="D181" s="14" t="s">
        <v>8</v>
      </c>
      <c r="E181" s="17">
        <f>F181+G181+I181+J181+H181</f>
        <v>0</v>
      </c>
      <c r="F181" s="23"/>
      <c r="G181" s="23"/>
      <c r="H181" s="23"/>
      <c r="I181" s="23"/>
      <c r="J181" s="23"/>
      <c r="K181" s="64"/>
    </row>
    <row r="182" spans="1:11" ht="38.25" customHeight="1" x14ac:dyDescent="0.2">
      <c r="A182" s="55"/>
      <c r="B182" s="58"/>
      <c r="C182" s="61"/>
      <c r="D182" s="14" t="s">
        <v>9</v>
      </c>
      <c r="E182" s="17">
        <f>F182+G182+I182+J182+H182</f>
        <v>0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64"/>
    </row>
    <row r="183" spans="1:11" ht="38.25" customHeight="1" x14ac:dyDescent="0.2">
      <c r="A183" s="55"/>
      <c r="B183" s="58"/>
      <c r="C183" s="61"/>
      <c r="D183" s="14" t="s">
        <v>10</v>
      </c>
      <c r="E183" s="17">
        <f>F183+G183+I183+J183+H183</f>
        <v>0</v>
      </c>
      <c r="F183" s="23"/>
      <c r="G183" s="23"/>
      <c r="H183" s="23"/>
      <c r="I183" s="23"/>
      <c r="J183" s="23"/>
      <c r="K183" s="64"/>
    </row>
    <row r="184" spans="1:11" ht="38.25" customHeight="1" x14ac:dyDescent="0.2">
      <c r="A184" s="56"/>
      <c r="B184" s="59"/>
      <c r="C184" s="62"/>
      <c r="D184" s="15" t="s">
        <v>11</v>
      </c>
      <c r="E184" s="17">
        <f t="shared" ref="E184:H184" si="43">E180+E181+E182+E183</f>
        <v>414498</v>
      </c>
      <c r="F184" s="23">
        <f t="shared" si="43"/>
        <v>0</v>
      </c>
      <c r="G184" s="23">
        <f t="shared" si="43"/>
        <v>0</v>
      </c>
      <c r="H184" s="23">
        <f t="shared" si="43"/>
        <v>414498</v>
      </c>
      <c r="I184" s="23">
        <f t="shared" ref="I184:J184" si="44">I180+I181+I182+I183</f>
        <v>0</v>
      </c>
      <c r="J184" s="23">
        <f t="shared" si="44"/>
        <v>0</v>
      </c>
      <c r="K184" s="65"/>
    </row>
    <row r="185" spans="1:11" ht="38.25" customHeight="1" x14ac:dyDescent="0.2">
      <c r="A185" s="54">
        <v>23</v>
      </c>
      <c r="B185" s="57" t="s">
        <v>132</v>
      </c>
      <c r="C185" s="60" t="s">
        <v>63</v>
      </c>
      <c r="D185" s="14" t="s">
        <v>7</v>
      </c>
      <c r="E185" s="20">
        <f>F185+G185+I185+J185+H185</f>
        <v>0</v>
      </c>
      <c r="F185" s="21"/>
      <c r="G185" s="21">
        <v>0</v>
      </c>
      <c r="H185" s="23">
        <v>0</v>
      </c>
      <c r="I185" s="23"/>
      <c r="J185" s="23"/>
      <c r="K185" s="63"/>
    </row>
    <row r="186" spans="1:11" ht="38.25" customHeight="1" x14ac:dyDescent="0.2">
      <c r="A186" s="55"/>
      <c r="B186" s="58"/>
      <c r="C186" s="61"/>
      <c r="D186" s="14" t="s">
        <v>8</v>
      </c>
      <c r="E186" s="17">
        <f>F186+G186+I186+J186+H186</f>
        <v>0</v>
      </c>
      <c r="F186" s="23"/>
      <c r="G186" s="23"/>
      <c r="H186" s="23"/>
      <c r="I186" s="23"/>
      <c r="J186" s="23"/>
      <c r="K186" s="64"/>
    </row>
    <row r="187" spans="1:11" ht="38.25" customHeight="1" x14ac:dyDescent="0.2">
      <c r="A187" s="55"/>
      <c r="B187" s="58"/>
      <c r="C187" s="61"/>
      <c r="D187" s="14" t="s">
        <v>9</v>
      </c>
      <c r="E187" s="17">
        <f>F187+G187+I187+J187+H187</f>
        <v>3698467</v>
      </c>
      <c r="F187" s="21">
        <v>0</v>
      </c>
      <c r="G187" s="21">
        <v>3698467</v>
      </c>
      <c r="H187" s="21">
        <v>0</v>
      </c>
      <c r="I187" s="21">
        <v>0</v>
      </c>
      <c r="J187" s="21">
        <v>0</v>
      </c>
      <c r="K187" s="64"/>
    </row>
    <row r="188" spans="1:11" ht="38.25" customHeight="1" x14ac:dyDescent="0.2">
      <c r="A188" s="55"/>
      <c r="B188" s="58"/>
      <c r="C188" s="61"/>
      <c r="D188" s="14" t="s">
        <v>10</v>
      </c>
      <c r="E188" s="17">
        <f>F188+G188+I188+J188+H188</f>
        <v>0</v>
      </c>
      <c r="F188" s="23"/>
      <c r="G188" s="23"/>
      <c r="H188" s="23"/>
      <c r="I188" s="23"/>
      <c r="J188" s="23"/>
      <c r="K188" s="64"/>
    </row>
    <row r="189" spans="1:11" ht="38.25" customHeight="1" x14ac:dyDescent="0.2">
      <c r="A189" s="56"/>
      <c r="B189" s="59"/>
      <c r="C189" s="62"/>
      <c r="D189" s="15" t="s">
        <v>11</v>
      </c>
      <c r="E189" s="17">
        <f t="shared" ref="E189:G189" si="45">E185+E186+E187+E188</f>
        <v>3698467</v>
      </c>
      <c r="F189" s="23">
        <f t="shared" si="45"/>
        <v>0</v>
      </c>
      <c r="G189" s="23">
        <f t="shared" si="45"/>
        <v>3698467</v>
      </c>
      <c r="H189" s="23">
        <v>0</v>
      </c>
      <c r="I189" s="23">
        <f t="shared" ref="I189:J189" si="46">I185+I186+I187+I188</f>
        <v>0</v>
      </c>
      <c r="J189" s="23">
        <f t="shared" si="46"/>
        <v>0</v>
      </c>
      <c r="K189" s="65"/>
    </row>
    <row r="190" spans="1:11" ht="38.25" customHeight="1" x14ac:dyDescent="0.2">
      <c r="A190" s="54">
        <v>25</v>
      </c>
      <c r="B190" s="57" t="s">
        <v>133</v>
      </c>
      <c r="C190" s="60" t="s">
        <v>63</v>
      </c>
      <c r="D190" s="14" t="s">
        <v>7</v>
      </c>
      <c r="E190" s="20">
        <f>F190+G190+I190+J190+H190</f>
        <v>0</v>
      </c>
      <c r="F190" s="21"/>
      <c r="G190" s="21">
        <v>0</v>
      </c>
      <c r="H190" s="23">
        <v>0</v>
      </c>
      <c r="I190" s="23"/>
      <c r="J190" s="23"/>
      <c r="K190" s="63"/>
    </row>
    <row r="191" spans="1:11" ht="38.25" customHeight="1" x14ac:dyDescent="0.2">
      <c r="A191" s="55"/>
      <c r="B191" s="58"/>
      <c r="C191" s="61"/>
      <c r="D191" s="14" t="s">
        <v>8</v>
      </c>
      <c r="E191" s="17">
        <f>F191+G191+I191+J191+H191</f>
        <v>0</v>
      </c>
      <c r="F191" s="23"/>
      <c r="G191" s="23"/>
      <c r="H191" s="23"/>
      <c r="I191" s="23"/>
      <c r="J191" s="23"/>
      <c r="K191" s="64"/>
    </row>
    <row r="192" spans="1:11" ht="38.25" customHeight="1" x14ac:dyDescent="0.2">
      <c r="A192" s="55"/>
      <c r="B192" s="58"/>
      <c r="C192" s="61"/>
      <c r="D192" s="14" t="s">
        <v>9</v>
      </c>
      <c r="E192" s="17">
        <f>F192+G192+I192+J192+H192</f>
        <v>46486</v>
      </c>
      <c r="F192" s="21">
        <v>0</v>
      </c>
      <c r="G192" s="21">
        <v>46486</v>
      </c>
      <c r="H192" s="21">
        <v>0</v>
      </c>
      <c r="I192" s="21">
        <v>0</v>
      </c>
      <c r="J192" s="21">
        <v>0</v>
      </c>
      <c r="K192" s="64"/>
    </row>
    <row r="193" spans="1:11" ht="38.25" customHeight="1" x14ac:dyDescent="0.2">
      <c r="A193" s="55"/>
      <c r="B193" s="58"/>
      <c r="C193" s="61"/>
      <c r="D193" s="14" t="s">
        <v>10</v>
      </c>
      <c r="E193" s="17">
        <f>F193+G193+I193+J193+H193</f>
        <v>0</v>
      </c>
      <c r="F193" s="23"/>
      <c r="G193" s="23"/>
      <c r="H193" s="23"/>
      <c r="I193" s="23"/>
      <c r="J193" s="23"/>
      <c r="K193" s="64"/>
    </row>
    <row r="194" spans="1:11" ht="38.25" customHeight="1" x14ac:dyDescent="0.2">
      <c r="A194" s="56"/>
      <c r="B194" s="59"/>
      <c r="C194" s="62"/>
      <c r="D194" s="15" t="s">
        <v>11</v>
      </c>
      <c r="E194" s="17">
        <f t="shared" ref="E194:G194" si="47">E190+E191+E192+E193</f>
        <v>46486</v>
      </c>
      <c r="F194" s="23">
        <f t="shared" si="47"/>
        <v>0</v>
      </c>
      <c r="G194" s="23">
        <f t="shared" si="47"/>
        <v>46486</v>
      </c>
      <c r="H194" s="23">
        <v>0</v>
      </c>
      <c r="I194" s="23">
        <f t="shared" ref="I194:J194" si="48">I190+I191+I192+I193</f>
        <v>0</v>
      </c>
      <c r="J194" s="23">
        <f t="shared" si="48"/>
        <v>0</v>
      </c>
      <c r="K194" s="65"/>
    </row>
    <row r="195" spans="1:11" ht="38.25" customHeight="1" x14ac:dyDescent="0.2">
      <c r="A195" s="54">
        <v>26</v>
      </c>
      <c r="B195" s="57" t="s">
        <v>134</v>
      </c>
      <c r="C195" s="60" t="s">
        <v>63</v>
      </c>
      <c r="D195" s="14" t="s">
        <v>7</v>
      </c>
      <c r="E195" s="20">
        <f>F195+G195+I195+J195+H195</f>
        <v>2503261</v>
      </c>
      <c r="F195" s="21"/>
      <c r="G195" s="21">
        <v>2503261</v>
      </c>
      <c r="H195" s="23">
        <v>0</v>
      </c>
      <c r="I195" s="23"/>
      <c r="J195" s="23"/>
      <c r="K195" s="63"/>
    </row>
    <row r="196" spans="1:11" ht="38.25" customHeight="1" x14ac:dyDescent="0.2">
      <c r="A196" s="55"/>
      <c r="B196" s="58"/>
      <c r="C196" s="61"/>
      <c r="D196" s="14" t="s">
        <v>8</v>
      </c>
      <c r="E196" s="17">
        <f>F196+G196+I196+J196+H196</f>
        <v>0</v>
      </c>
      <c r="F196" s="23"/>
      <c r="G196" s="23"/>
      <c r="H196" s="23"/>
      <c r="I196" s="23"/>
      <c r="J196" s="23"/>
      <c r="K196" s="64"/>
    </row>
    <row r="197" spans="1:11" ht="38.25" customHeight="1" x14ac:dyDescent="0.2">
      <c r="A197" s="55"/>
      <c r="B197" s="58"/>
      <c r="C197" s="61"/>
      <c r="D197" s="14" t="s">
        <v>9</v>
      </c>
      <c r="E197" s="17">
        <f>F197+G197+I197+J197+H197</f>
        <v>131751</v>
      </c>
      <c r="F197" s="21">
        <v>0</v>
      </c>
      <c r="G197" s="21">
        <v>131751</v>
      </c>
      <c r="H197" s="21">
        <v>0</v>
      </c>
      <c r="I197" s="21">
        <v>0</v>
      </c>
      <c r="J197" s="21">
        <v>0</v>
      </c>
      <c r="K197" s="64"/>
    </row>
    <row r="198" spans="1:11" ht="38.25" customHeight="1" x14ac:dyDescent="0.2">
      <c r="A198" s="55"/>
      <c r="B198" s="58"/>
      <c r="C198" s="61"/>
      <c r="D198" s="14" t="s">
        <v>10</v>
      </c>
      <c r="E198" s="17">
        <f>F198+G198+I198+J198+H198</f>
        <v>0</v>
      </c>
      <c r="F198" s="23"/>
      <c r="G198" s="23"/>
      <c r="H198" s="23"/>
      <c r="I198" s="23"/>
      <c r="J198" s="23"/>
      <c r="K198" s="64"/>
    </row>
    <row r="199" spans="1:11" ht="38.25" customHeight="1" x14ac:dyDescent="0.2">
      <c r="A199" s="56"/>
      <c r="B199" s="59"/>
      <c r="C199" s="62"/>
      <c r="D199" s="15" t="s">
        <v>11</v>
      </c>
      <c r="E199" s="17">
        <f t="shared" ref="E199:G199" si="49">E195+E196+E197+E198</f>
        <v>2635012</v>
      </c>
      <c r="F199" s="23">
        <f t="shared" si="49"/>
        <v>0</v>
      </c>
      <c r="G199" s="23">
        <f t="shared" si="49"/>
        <v>2635012</v>
      </c>
      <c r="H199" s="23">
        <v>0</v>
      </c>
      <c r="I199" s="23">
        <f t="shared" ref="I199:J199" si="50">I195+I196+I197+I198</f>
        <v>0</v>
      </c>
      <c r="J199" s="23">
        <f t="shared" si="50"/>
        <v>0</v>
      </c>
      <c r="K199" s="65"/>
    </row>
    <row r="200" spans="1:11" ht="38.25" x14ac:dyDescent="0.2">
      <c r="A200" s="54">
        <v>27</v>
      </c>
      <c r="B200" s="57" t="s">
        <v>140</v>
      </c>
      <c r="C200" s="68" t="s">
        <v>63</v>
      </c>
      <c r="D200" s="14" t="s">
        <v>7</v>
      </c>
      <c r="E200" s="20">
        <f>F200+G200+I200+J200+H200</f>
        <v>0</v>
      </c>
      <c r="F200" s="21"/>
      <c r="G200" s="21">
        <v>0</v>
      </c>
      <c r="H200" s="23">
        <v>0</v>
      </c>
      <c r="I200" s="23"/>
      <c r="J200" s="23"/>
      <c r="K200" s="63"/>
    </row>
    <row r="201" spans="1:11" ht="38.25" x14ac:dyDescent="0.2">
      <c r="A201" s="55"/>
      <c r="B201" s="66"/>
      <c r="C201" s="69"/>
      <c r="D201" s="14" t="s">
        <v>8</v>
      </c>
      <c r="E201" s="17">
        <f>F201+G201+I201+J201+H201</f>
        <v>0</v>
      </c>
      <c r="F201" s="23"/>
      <c r="G201" s="23"/>
      <c r="H201" s="23"/>
      <c r="I201" s="23"/>
      <c r="J201" s="23"/>
      <c r="K201" s="64"/>
    </row>
    <row r="202" spans="1:11" ht="38.25" customHeight="1" x14ac:dyDescent="0.2">
      <c r="A202" s="55"/>
      <c r="B202" s="66"/>
      <c r="C202" s="69"/>
      <c r="D202" s="14" t="s">
        <v>9</v>
      </c>
      <c r="E202" s="17">
        <f>F202+G202+I202+J202+H202</f>
        <v>2991588</v>
      </c>
      <c r="F202" s="21">
        <v>0</v>
      </c>
      <c r="G202" s="21">
        <v>2991588</v>
      </c>
      <c r="H202" s="21">
        <v>0</v>
      </c>
      <c r="I202" s="21">
        <v>0</v>
      </c>
      <c r="J202" s="21">
        <v>0</v>
      </c>
      <c r="K202" s="64"/>
    </row>
    <row r="203" spans="1:11" ht="33" customHeight="1" x14ac:dyDescent="0.2">
      <c r="A203" s="55"/>
      <c r="B203" s="66"/>
      <c r="C203" s="69"/>
      <c r="D203" s="14" t="s">
        <v>10</v>
      </c>
      <c r="E203" s="17">
        <f>F203+G203+I203+J203+H203</f>
        <v>0</v>
      </c>
      <c r="F203" s="23"/>
      <c r="G203" s="23"/>
      <c r="H203" s="23"/>
      <c r="I203" s="23"/>
      <c r="J203" s="23"/>
      <c r="K203" s="64"/>
    </row>
    <row r="204" spans="1:11" ht="39.75" customHeight="1" x14ac:dyDescent="0.2">
      <c r="A204" s="56"/>
      <c r="B204" s="67"/>
      <c r="C204" s="70"/>
      <c r="D204" s="15" t="s">
        <v>11</v>
      </c>
      <c r="E204" s="17">
        <f t="shared" ref="E204:J204" si="51">E200+E201+E202+E203</f>
        <v>2991588</v>
      </c>
      <c r="F204" s="23">
        <f t="shared" si="51"/>
        <v>0</v>
      </c>
      <c r="G204" s="23">
        <f t="shared" si="51"/>
        <v>2991588</v>
      </c>
      <c r="H204" s="23">
        <v>0</v>
      </c>
      <c r="I204" s="23">
        <f t="shared" si="51"/>
        <v>0</v>
      </c>
      <c r="J204" s="23">
        <f t="shared" si="51"/>
        <v>0</v>
      </c>
      <c r="K204" s="65"/>
    </row>
    <row r="205" spans="1:11" x14ac:dyDescent="0.2">
      <c r="A205" s="31"/>
      <c r="B205" s="31"/>
      <c r="F205" s="32"/>
      <c r="H205" s="32"/>
      <c r="I205" s="32"/>
      <c r="J205" s="32"/>
      <c r="K205" s="32"/>
    </row>
    <row r="206" spans="1:11" x14ac:dyDescent="0.2">
      <c r="A206" s="31"/>
      <c r="B206" s="31"/>
      <c r="H206" s="32"/>
      <c r="I206" s="32"/>
      <c r="J206" s="32"/>
      <c r="K206" s="32"/>
    </row>
    <row r="207" spans="1:11" x14ac:dyDescent="0.2">
      <c r="A207" s="31"/>
      <c r="B207" s="31"/>
      <c r="H207" s="32"/>
      <c r="I207" s="32"/>
      <c r="J207" s="32"/>
      <c r="K207" s="32"/>
    </row>
    <row r="208" spans="1:11" x14ac:dyDescent="0.2">
      <c r="A208" s="31"/>
      <c r="B208" s="31"/>
      <c r="H208" s="32"/>
      <c r="I208" s="32"/>
      <c r="J208" s="32"/>
      <c r="K208" s="32"/>
    </row>
    <row r="209" spans="1:11" x14ac:dyDescent="0.2">
      <c r="A209" s="31"/>
      <c r="B209" s="31"/>
      <c r="H209" s="32"/>
      <c r="I209" s="32"/>
      <c r="J209" s="32"/>
      <c r="K209" s="32"/>
    </row>
    <row r="210" spans="1:11" x14ac:dyDescent="0.2">
      <c r="A210" s="31"/>
      <c r="B210" s="31"/>
      <c r="H210" s="32"/>
      <c r="I210" s="32"/>
      <c r="J210" s="32"/>
      <c r="K210" s="32"/>
    </row>
    <row r="211" spans="1:11" x14ac:dyDescent="0.2">
      <c r="A211" s="31"/>
      <c r="B211" s="31"/>
      <c r="H211" s="32"/>
      <c r="I211" s="32"/>
      <c r="J211" s="32"/>
      <c r="K211" s="32"/>
    </row>
    <row r="212" spans="1:11" x14ac:dyDescent="0.2">
      <c r="A212" s="31"/>
      <c r="B212" s="31"/>
      <c r="H212" s="32"/>
      <c r="I212" s="32"/>
      <c r="J212" s="32"/>
      <c r="K212" s="32"/>
    </row>
    <row r="213" spans="1:11" x14ac:dyDescent="0.2">
      <c r="A213" s="31"/>
      <c r="B213" s="31"/>
      <c r="H213" s="32"/>
      <c r="I213" s="32"/>
      <c r="J213" s="32"/>
      <c r="K213" s="32"/>
    </row>
    <row r="214" spans="1:11" x14ac:dyDescent="0.2">
      <c r="A214" s="31"/>
      <c r="B214" s="31"/>
      <c r="H214" s="32"/>
      <c r="I214" s="32"/>
      <c r="J214" s="32"/>
      <c r="K214" s="32"/>
    </row>
    <row r="215" spans="1:11" x14ac:dyDescent="0.2">
      <c r="A215" s="31"/>
      <c r="B215" s="31"/>
      <c r="H215" s="32"/>
      <c r="I215" s="32"/>
      <c r="J215" s="32"/>
      <c r="K215" s="32"/>
    </row>
    <row r="216" spans="1:11" x14ac:dyDescent="0.2">
      <c r="A216" s="31"/>
      <c r="B216" s="31"/>
      <c r="H216" s="32"/>
      <c r="I216" s="32"/>
      <c r="J216" s="32"/>
      <c r="K216" s="32"/>
    </row>
    <row r="217" spans="1:11" x14ac:dyDescent="0.2">
      <c r="A217" s="31"/>
      <c r="B217" s="31"/>
      <c r="H217" s="32"/>
      <c r="I217" s="32"/>
      <c r="J217" s="32"/>
      <c r="K217" s="32"/>
    </row>
    <row r="218" spans="1:11" x14ac:dyDescent="0.2">
      <c r="A218" s="31"/>
      <c r="B218" s="31"/>
      <c r="H218" s="32"/>
      <c r="I218" s="32"/>
      <c r="J218" s="32"/>
      <c r="K218" s="32"/>
    </row>
    <row r="219" spans="1:11" x14ac:dyDescent="0.2">
      <c r="A219" s="31"/>
      <c r="B219" s="31"/>
      <c r="H219" s="32"/>
      <c r="I219" s="32"/>
      <c r="J219" s="32"/>
      <c r="K219" s="32"/>
    </row>
    <row r="220" spans="1:11" x14ac:dyDescent="0.2">
      <c r="A220" s="31"/>
      <c r="B220" s="31"/>
      <c r="H220" s="32"/>
      <c r="I220" s="32"/>
      <c r="J220" s="32"/>
      <c r="K220" s="32"/>
    </row>
    <row r="221" spans="1:11" x14ac:dyDescent="0.2">
      <c r="A221" s="31"/>
      <c r="B221" s="31"/>
      <c r="H221" s="32"/>
      <c r="I221" s="32"/>
      <c r="J221" s="32"/>
      <c r="K221" s="32"/>
    </row>
    <row r="222" spans="1:11" x14ac:dyDescent="0.2">
      <c r="A222" s="31"/>
      <c r="B222" s="31"/>
      <c r="H222" s="32"/>
      <c r="I222" s="32"/>
      <c r="J222" s="32"/>
      <c r="K222" s="32"/>
    </row>
    <row r="223" spans="1:11" x14ac:dyDescent="0.2">
      <c r="A223" s="31"/>
      <c r="B223" s="31"/>
      <c r="H223" s="32"/>
      <c r="I223" s="32"/>
      <c r="J223" s="32"/>
      <c r="K223" s="32"/>
    </row>
    <row r="224" spans="1:11" x14ac:dyDescent="0.2">
      <c r="A224" s="31"/>
      <c r="B224" s="31"/>
      <c r="H224" s="32"/>
      <c r="I224" s="32"/>
      <c r="J224" s="32"/>
      <c r="K224" s="32"/>
    </row>
    <row r="225" spans="1:11" x14ac:dyDescent="0.2">
      <c r="A225" s="31"/>
      <c r="B225" s="31"/>
      <c r="H225" s="32"/>
      <c r="I225" s="32"/>
      <c r="J225" s="32"/>
      <c r="K225" s="32"/>
    </row>
    <row r="226" spans="1:11" x14ac:dyDescent="0.2">
      <c r="A226" s="31"/>
      <c r="B226" s="31"/>
      <c r="H226" s="32"/>
      <c r="I226" s="32"/>
      <c r="J226" s="32"/>
      <c r="K226" s="32"/>
    </row>
    <row r="227" spans="1:11" x14ac:dyDescent="0.2">
      <c r="A227" s="31"/>
      <c r="B227" s="31"/>
      <c r="H227" s="32"/>
      <c r="I227" s="32"/>
      <c r="J227" s="32"/>
      <c r="K227" s="32"/>
    </row>
    <row r="228" spans="1:11" x14ac:dyDescent="0.2">
      <c r="A228" s="31"/>
      <c r="B228" s="31"/>
      <c r="H228" s="32"/>
      <c r="I228" s="32"/>
      <c r="J228" s="32"/>
      <c r="K228" s="32"/>
    </row>
    <row r="229" spans="1:11" x14ac:dyDescent="0.2">
      <c r="A229" s="31"/>
      <c r="B229" s="31"/>
      <c r="H229" s="32"/>
      <c r="I229" s="32"/>
      <c r="J229" s="32"/>
      <c r="K229" s="32"/>
    </row>
    <row r="230" spans="1:11" x14ac:dyDescent="0.2">
      <c r="A230" s="31"/>
      <c r="B230" s="31"/>
      <c r="H230" s="32"/>
      <c r="I230" s="32"/>
      <c r="J230" s="32"/>
      <c r="K230" s="32"/>
    </row>
    <row r="231" spans="1:11" x14ac:dyDescent="0.2">
      <c r="A231" s="31"/>
      <c r="B231" s="31"/>
      <c r="H231" s="32"/>
      <c r="I231" s="32"/>
      <c r="J231" s="32"/>
      <c r="K231" s="32"/>
    </row>
    <row r="232" spans="1:11" x14ac:dyDescent="0.2">
      <c r="A232" s="31"/>
      <c r="B232" s="31"/>
      <c r="H232" s="32"/>
      <c r="I232" s="32"/>
      <c r="J232" s="32"/>
      <c r="K232" s="32"/>
    </row>
    <row r="233" spans="1:11" x14ac:dyDescent="0.2">
      <c r="A233" s="31"/>
      <c r="B233" s="31"/>
      <c r="H233" s="32"/>
      <c r="I233" s="32"/>
      <c r="J233" s="32"/>
      <c r="K233" s="32"/>
    </row>
    <row r="234" spans="1:11" x14ac:dyDescent="0.2">
      <c r="A234" s="31"/>
      <c r="B234" s="31"/>
      <c r="H234" s="32"/>
      <c r="I234" s="32"/>
      <c r="J234" s="32"/>
      <c r="K234" s="32"/>
    </row>
    <row r="235" spans="1:11" x14ac:dyDescent="0.2">
      <c r="A235" s="31"/>
      <c r="B235" s="31"/>
      <c r="H235" s="32"/>
      <c r="I235" s="32"/>
      <c r="J235" s="32"/>
      <c r="K235" s="32"/>
    </row>
    <row r="236" spans="1:11" x14ac:dyDescent="0.2">
      <c r="A236" s="31"/>
      <c r="B236" s="31"/>
      <c r="H236" s="32"/>
      <c r="I236" s="32"/>
      <c r="J236" s="32"/>
      <c r="K236" s="32"/>
    </row>
    <row r="237" spans="1:11" x14ac:dyDescent="0.2">
      <c r="A237" s="31"/>
      <c r="B237" s="31"/>
      <c r="H237" s="32"/>
      <c r="I237" s="32"/>
      <c r="J237" s="32"/>
      <c r="K237" s="32"/>
    </row>
    <row r="238" spans="1:11" x14ac:dyDescent="0.2">
      <c r="A238" s="31"/>
      <c r="B238" s="31"/>
      <c r="H238" s="32"/>
      <c r="I238" s="32"/>
      <c r="J238" s="32"/>
      <c r="K238" s="32"/>
    </row>
    <row r="239" spans="1:11" x14ac:dyDescent="0.2">
      <c r="A239" s="31"/>
      <c r="B239" s="31"/>
      <c r="H239" s="32"/>
      <c r="I239" s="32"/>
      <c r="J239" s="32"/>
      <c r="K239" s="32"/>
    </row>
    <row r="240" spans="1:11" x14ac:dyDescent="0.2">
      <c r="A240" s="31"/>
      <c r="B240" s="31"/>
      <c r="H240" s="32"/>
      <c r="I240" s="32"/>
      <c r="J240" s="32"/>
      <c r="K240" s="32"/>
    </row>
    <row r="241" spans="1:11" x14ac:dyDescent="0.2">
      <c r="A241" s="31"/>
      <c r="B241" s="31"/>
      <c r="H241" s="32"/>
      <c r="I241" s="32"/>
      <c r="J241" s="32"/>
      <c r="K241" s="32"/>
    </row>
    <row r="242" spans="1:11" x14ac:dyDescent="0.2">
      <c r="A242" s="31"/>
      <c r="B242" s="31"/>
      <c r="H242" s="32"/>
      <c r="I242" s="32"/>
      <c r="J242" s="32"/>
      <c r="K242" s="32"/>
    </row>
    <row r="243" spans="1:11" x14ac:dyDescent="0.2">
      <c r="A243" s="31"/>
      <c r="B243" s="31"/>
      <c r="H243" s="32"/>
      <c r="I243" s="32"/>
      <c r="J243" s="32"/>
      <c r="K243" s="32"/>
    </row>
    <row r="244" spans="1:11" x14ac:dyDescent="0.2">
      <c r="A244" s="31"/>
      <c r="B244" s="31"/>
      <c r="H244" s="32"/>
      <c r="I244" s="32"/>
      <c r="J244" s="32"/>
      <c r="K244" s="32"/>
    </row>
    <row r="245" spans="1:11" x14ac:dyDescent="0.2">
      <c r="A245" s="31"/>
      <c r="B245" s="31"/>
      <c r="H245" s="32"/>
      <c r="I245" s="32"/>
      <c r="J245" s="32"/>
      <c r="K245" s="32"/>
    </row>
    <row r="246" spans="1:11" x14ac:dyDescent="0.2">
      <c r="A246" s="31"/>
      <c r="B246" s="31"/>
      <c r="H246" s="32"/>
      <c r="I246" s="32"/>
      <c r="J246" s="32"/>
      <c r="K246" s="32"/>
    </row>
    <row r="247" spans="1:11" x14ac:dyDescent="0.2">
      <c r="A247" s="31"/>
      <c r="B247" s="31"/>
      <c r="H247" s="32"/>
      <c r="I247" s="32"/>
      <c r="J247" s="32"/>
      <c r="K247" s="32"/>
    </row>
    <row r="248" spans="1:11" x14ac:dyDescent="0.2">
      <c r="A248" s="31"/>
      <c r="B248" s="31"/>
      <c r="H248" s="32"/>
      <c r="I248" s="32"/>
      <c r="J248" s="32"/>
      <c r="K248" s="32"/>
    </row>
    <row r="249" spans="1:11" x14ac:dyDescent="0.2">
      <c r="A249" s="31"/>
      <c r="B249" s="31"/>
      <c r="H249" s="32"/>
      <c r="I249" s="32"/>
      <c r="J249" s="32"/>
      <c r="K249" s="32"/>
    </row>
    <row r="250" spans="1:11" x14ac:dyDescent="0.2">
      <c r="A250" s="31"/>
      <c r="B250" s="31"/>
      <c r="H250" s="32"/>
      <c r="I250" s="32"/>
      <c r="J250" s="32"/>
      <c r="K250" s="32"/>
    </row>
    <row r="251" spans="1:11" x14ac:dyDescent="0.2">
      <c r="A251" s="31"/>
      <c r="B251" s="31"/>
    </row>
    <row r="252" spans="1:11" x14ac:dyDescent="0.2">
      <c r="A252" s="31"/>
      <c r="B252" s="31"/>
    </row>
    <row r="253" spans="1:11" x14ac:dyDescent="0.2">
      <c r="A253" s="31"/>
      <c r="B253" s="31"/>
    </row>
    <row r="254" spans="1:11" x14ac:dyDescent="0.2">
      <c r="A254" s="31"/>
      <c r="B254" s="31"/>
    </row>
  </sheetData>
  <mergeCells count="146">
    <mergeCell ref="D1:K1"/>
    <mergeCell ref="A2:K2"/>
    <mergeCell ref="A3:A4"/>
    <mergeCell ref="B3:B4"/>
    <mergeCell ref="C3:C4"/>
    <mergeCell ref="D3:D4"/>
    <mergeCell ref="E3:J3"/>
    <mergeCell ref="K3:K4"/>
    <mergeCell ref="B15:B19"/>
    <mergeCell ref="C15:C19"/>
    <mergeCell ref="K15:K19"/>
    <mergeCell ref="B20:B24"/>
    <mergeCell ref="C20:C24"/>
    <mergeCell ref="K20:K24"/>
    <mergeCell ref="B5:B9"/>
    <mergeCell ref="C5:C9"/>
    <mergeCell ref="K5:K9"/>
    <mergeCell ref="B10:B14"/>
    <mergeCell ref="C10:C14"/>
    <mergeCell ref="K10:K14"/>
    <mergeCell ref="A35:A39"/>
    <mergeCell ref="B35:B39"/>
    <mergeCell ref="C35:C39"/>
    <mergeCell ref="K35:K39"/>
    <mergeCell ref="A40:A44"/>
    <mergeCell ref="B40:B44"/>
    <mergeCell ref="C40:C44"/>
    <mergeCell ref="K40:K44"/>
    <mergeCell ref="B25:B29"/>
    <mergeCell ref="C25:C29"/>
    <mergeCell ref="K25:K29"/>
    <mergeCell ref="A30:A34"/>
    <mergeCell ref="B30:B34"/>
    <mergeCell ref="C30:C34"/>
    <mergeCell ref="K30:K34"/>
    <mergeCell ref="B55:B59"/>
    <mergeCell ref="C55:C59"/>
    <mergeCell ref="K55:K59"/>
    <mergeCell ref="B60:B64"/>
    <mergeCell ref="C60:C64"/>
    <mergeCell ref="K60:K64"/>
    <mergeCell ref="A45:A49"/>
    <mergeCell ref="B45:B49"/>
    <mergeCell ref="C45:C49"/>
    <mergeCell ref="K45:K49"/>
    <mergeCell ref="A50:A54"/>
    <mergeCell ref="B50:B54"/>
    <mergeCell ref="C50:C54"/>
    <mergeCell ref="K50:K54"/>
    <mergeCell ref="B75:B79"/>
    <mergeCell ref="C75:C79"/>
    <mergeCell ref="K75:K79"/>
    <mergeCell ref="A80:A84"/>
    <mergeCell ref="B80:B84"/>
    <mergeCell ref="C80:C84"/>
    <mergeCell ref="K80:K84"/>
    <mergeCell ref="B65:B69"/>
    <mergeCell ref="C65:C69"/>
    <mergeCell ref="K65:K69"/>
    <mergeCell ref="B70:B74"/>
    <mergeCell ref="C70:C74"/>
    <mergeCell ref="K70:K74"/>
    <mergeCell ref="K95:K99"/>
    <mergeCell ref="B100:B104"/>
    <mergeCell ref="C100:C104"/>
    <mergeCell ref="K100:K104"/>
    <mergeCell ref="A85:A89"/>
    <mergeCell ref="B85:B89"/>
    <mergeCell ref="C85:C89"/>
    <mergeCell ref="K85:K89"/>
    <mergeCell ref="A90:A94"/>
    <mergeCell ref="B90:B94"/>
    <mergeCell ref="C90:C94"/>
    <mergeCell ref="K90:K94"/>
    <mergeCell ref="B105:B109"/>
    <mergeCell ref="C105:C109"/>
    <mergeCell ref="B110:B114"/>
    <mergeCell ref="C110:C114"/>
    <mergeCell ref="B120:B124"/>
    <mergeCell ref="C120:C124"/>
    <mergeCell ref="A95:A99"/>
    <mergeCell ref="B95:B99"/>
    <mergeCell ref="C95:C99"/>
    <mergeCell ref="B115:B119"/>
    <mergeCell ref="A115:A119"/>
    <mergeCell ref="C115:C119"/>
    <mergeCell ref="B135:B139"/>
    <mergeCell ref="C135:C139"/>
    <mergeCell ref="K135:K139"/>
    <mergeCell ref="A140:A144"/>
    <mergeCell ref="B140:B144"/>
    <mergeCell ref="C140:C144"/>
    <mergeCell ref="K140:K144"/>
    <mergeCell ref="K120:K124"/>
    <mergeCell ref="B125:B129"/>
    <mergeCell ref="C125:C129"/>
    <mergeCell ref="K125:K129"/>
    <mergeCell ref="B130:B134"/>
    <mergeCell ref="C130:C134"/>
    <mergeCell ref="K130:K134"/>
    <mergeCell ref="B155:B159"/>
    <mergeCell ref="C155:C159"/>
    <mergeCell ref="K155:K159"/>
    <mergeCell ref="A160:A164"/>
    <mergeCell ref="B160:B164"/>
    <mergeCell ref="C160:C164"/>
    <mergeCell ref="K160:K164"/>
    <mergeCell ref="B145:B149"/>
    <mergeCell ref="C145:C149"/>
    <mergeCell ref="K145:K149"/>
    <mergeCell ref="B150:B154"/>
    <mergeCell ref="C150:C154"/>
    <mergeCell ref="K150:K154"/>
    <mergeCell ref="K180:K184"/>
    <mergeCell ref="A165:A169"/>
    <mergeCell ref="B165:B169"/>
    <mergeCell ref="C165:C169"/>
    <mergeCell ref="K165:K169"/>
    <mergeCell ref="A170:A174"/>
    <mergeCell ref="B170:B174"/>
    <mergeCell ref="C170:C174"/>
    <mergeCell ref="K170:K174"/>
    <mergeCell ref="K115:K119"/>
    <mergeCell ref="A195:A199"/>
    <mergeCell ref="B195:B199"/>
    <mergeCell ref="C195:C199"/>
    <mergeCell ref="K195:K199"/>
    <mergeCell ref="A200:A204"/>
    <mergeCell ref="B200:B204"/>
    <mergeCell ref="C200:C204"/>
    <mergeCell ref="K200:K204"/>
    <mergeCell ref="A185:A189"/>
    <mergeCell ref="B185:B189"/>
    <mergeCell ref="C185:C189"/>
    <mergeCell ref="K185:K189"/>
    <mergeCell ref="A190:A194"/>
    <mergeCell ref="B190:B194"/>
    <mergeCell ref="C190:C194"/>
    <mergeCell ref="K190:K194"/>
    <mergeCell ref="A175:A179"/>
    <mergeCell ref="B175:B179"/>
    <mergeCell ref="C175:C179"/>
    <mergeCell ref="K175:K179"/>
    <mergeCell ref="A180:A184"/>
    <mergeCell ref="B180:B184"/>
    <mergeCell ref="C180:C184"/>
  </mergeCells>
  <pageMargins left="0.15748031496062992" right="0.15748031496062992" top="0.6692913385826772" bottom="0.59055118110236227" header="0.31496062992125984" footer="0.15748031496062992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7" sqref="A7"/>
    </sheetView>
  </sheetViews>
  <sheetFormatPr defaultRowHeight="12.75" x14ac:dyDescent="0.2"/>
  <cols>
    <col min="1" max="1" width="7.1640625" customWidth="1"/>
    <col min="2" max="2" width="35.83203125" customWidth="1"/>
    <col min="3" max="3" width="30.6640625" customWidth="1"/>
    <col min="4" max="4" width="18.33203125" customWidth="1"/>
    <col min="5" max="5" width="17.1640625" customWidth="1"/>
    <col min="6" max="6" width="17" customWidth="1"/>
    <col min="7" max="7" width="17.33203125" customWidth="1"/>
    <col min="8" max="8" width="16.6640625" customWidth="1"/>
    <col min="9" max="9" width="18.1640625" bestFit="1" customWidth="1"/>
  </cols>
  <sheetData>
    <row r="1" spans="1:8" x14ac:dyDescent="0.2">
      <c r="A1" t="s">
        <v>0</v>
      </c>
    </row>
    <row r="2" spans="1:8" ht="30.75" customHeight="1" x14ac:dyDescent="0.2">
      <c r="A2" s="1" t="s">
        <v>0</v>
      </c>
      <c r="B2" s="1" t="s">
        <v>0</v>
      </c>
      <c r="C2" s="1" t="s">
        <v>0</v>
      </c>
      <c r="D2" s="145" t="s">
        <v>18</v>
      </c>
      <c r="E2" s="146"/>
      <c r="F2" s="146"/>
      <c r="G2" s="146"/>
      <c r="H2" s="146"/>
    </row>
    <row r="3" spans="1:8" ht="20.25" customHeight="1" x14ac:dyDescent="0.2">
      <c r="A3" s="134" t="s">
        <v>19</v>
      </c>
      <c r="B3" s="134"/>
      <c r="C3" s="134"/>
      <c r="D3" s="134"/>
      <c r="E3" s="134"/>
      <c r="F3" s="134"/>
      <c r="G3" s="134"/>
      <c r="H3" s="134"/>
    </row>
    <row r="4" spans="1:8" ht="34.5" customHeight="1" x14ac:dyDescent="0.2">
      <c r="A4" s="135" t="s">
        <v>1</v>
      </c>
      <c r="B4" s="135" t="s">
        <v>2</v>
      </c>
      <c r="C4" s="135" t="s">
        <v>3</v>
      </c>
      <c r="D4" s="135" t="s">
        <v>4</v>
      </c>
      <c r="E4" s="135" t="s">
        <v>5</v>
      </c>
      <c r="F4" s="135"/>
      <c r="G4" s="135"/>
      <c r="H4" s="135" t="s">
        <v>6</v>
      </c>
    </row>
    <row r="5" spans="1:8" ht="47.25" customHeight="1" x14ac:dyDescent="0.2">
      <c r="A5" s="136" t="s">
        <v>0</v>
      </c>
      <c r="B5" s="136" t="s">
        <v>0</v>
      </c>
      <c r="C5" s="135" t="s">
        <v>0</v>
      </c>
      <c r="D5" s="135" t="s">
        <v>0</v>
      </c>
      <c r="E5" s="8" t="s">
        <v>20</v>
      </c>
      <c r="F5" s="8" t="s">
        <v>20</v>
      </c>
      <c r="G5" s="8" t="s">
        <v>20</v>
      </c>
      <c r="H5" s="135" t="s">
        <v>0</v>
      </c>
    </row>
    <row r="6" spans="1:8" ht="38.25" customHeight="1" x14ac:dyDescent="0.2">
      <c r="A6" s="4" t="s">
        <v>0</v>
      </c>
      <c r="B6" s="5" t="s">
        <v>24</v>
      </c>
      <c r="C6" s="141" t="s">
        <v>21</v>
      </c>
      <c r="D6" s="9" t="s">
        <v>7</v>
      </c>
      <c r="E6" s="10">
        <f>E11+E26+E31</f>
        <v>0</v>
      </c>
      <c r="F6" s="10">
        <f t="shared" ref="F6:G6" si="0">F11+F26+F31</f>
        <v>0</v>
      </c>
      <c r="G6" s="10">
        <f t="shared" si="0"/>
        <v>0</v>
      </c>
      <c r="H6" s="9" t="s">
        <v>0</v>
      </c>
    </row>
    <row r="7" spans="1:8" ht="43.35" customHeight="1" x14ac:dyDescent="0.2">
      <c r="A7" s="4" t="s">
        <v>0</v>
      </c>
      <c r="B7" s="5" t="s">
        <v>0</v>
      </c>
      <c r="C7" s="141"/>
      <c r="D7" s="9" t="s">
        <v>8</v>
      </c>
      <c r="E7" s="10">
        <f>E12+E27+E32</f>
        <v>0</v>
      </c>
      <c r="F7" s="10">
        <f t="shared" ref="F7:G7" si="1">F12+F27+F32</f>
        <v>0</v>
      </c>
      <c r="G7" s="10">
        <f t="shared" si="1"/>
        <v>0</v>
      </c>
      <c r="H7" s="9" t="s">
        <v>0</v>
      </c>
    </row>
    <row r="8" spans="1:8" ht="28.9" customHeight="1" x14ac:dyDescent="0.2">
      <c r="A8" s="4" t="s">
        <v>0</v>
      </c>
      <c r="B8" s="5" t="s">
        <v>0</v>
      </c>
      <c r="C8" s="141"/>
      <c r="D8" s="9" t="s">
        <v>9</v>
      </c>
      <c r="E8" s="10">
        <f>E13+E28+E33</f>
        <v>0</v>
      </c>
      <c r="F8" s="10">
        <f t="shared" ref="F8:G8" si="2">F13+F28+F33</f>
        <v>0</v>
      </c>
      <c r="G8" s="10">
        <f t="shared" si="2"/>
        <v>0</v>
      </c>
      <c r="H8" s="9" t="s">
        <v>0</v>
      </c>
    </row>
    <row r="9" spans="1:8" ht="28.9" customHeight="1" x14ac:dyDescent="0.2">
      <c r="A9" s="4" t="s">
        <v>0</v>
      </c>
      <c r="B9" s="5" t="s">
        <v>0</v>
      </c>
      <c r="C9" s="141"/>
      <c r="D9" s="9" t="s">
        <v>10</v>
      </c>
      <c r="E9" s="10">
        <f>E14+E29+E34</f>
        <v>0</v>
      </c>
      <c r="F9" s="10">
        <f t="shared" ref="F9:G9" si="3">F14+F29+F34</f>
        <v>0</v>
      </c>
      <c r="G9" s="10">
        <f t="shared" si="3"/>
        <v>0</v>
      </c>
      <c r="H9" s="9" t="s">
        <v>0</v>
      </c>
    </row>
    <row r="10" spans="1:8" ht="14.45" customHeight="1" x14ac:dyDescent="0.2">
      <c r="A10" s="6" t="s">
        <v>0</v>
      </c>
      <c r="B10" s="7" t="s">
        <v>0</v>
      </c>
      <c r="C10" s="142"/>
      <c r="D10" s="11" t="s">
        <v>11</v>
      </c>
      <c r="E10" s="12">
        <f>SUM(E6:E9)</f>
        <v>0</v>
      </c>
      <c r="F10" s="12">
        <f>SUM(F6:F9)</f>
        <v>0</v>
      </c>
      <c r="G10" s="12">
        <f>SUM(G6:G9)</f>
        <v>0</v>
      </c>
      <c r="H10" s="11" t="s">
        <v>0</v>
      </c>
    </row>
    <row r="11" spans="1:8" ht="54" customHeight="1" x14ac:dyDescent="0.2">
      <c r="A11" s="2" t="s">
        <v>12</v>
      </c>
      <c r="B11" s="3" t="s">
        <v>30</v>
      </c>
      <c r="C11" s="141" t="s">
        <v>21</v>
      </c>
      <c r="D11" s="9" t="s">
        <v>7</v>
      </c>
      <c r="E11" s="10">
        <f>E16+E21</f>
        <v>0</v>
      </c>
      <c r="F11" s="10">
        <f t="shared" ref="F11:G11" si="4">F16+F21</f>
        <v>0</v>
      </c>
      <c r="G11" s="10">
        <f t="shared" si="4"/>
        <v>0</v>
      </c>
      <c r="H11" s="9" t="s">
        <v>23</v>
      </c>
    </row>
    <row r="12" spans="1:8" ht="43.35" customHeight="1" x14ac:dyDescent="0.2">
      <c r="A12" s="4" t="s">
        <v>0</v>
      </c>
      <c r="B12" s="5" t="s">
        <v>0</v>
      </c>
      <c r="C12" s="141"/>
      <c r="D12" s="9" t="s">
        <v>8</v>
      </c>
      <c r="E12" s="10">
        <f>E17+E22</f>
        <v>0</v>
      </c>
      <c r="F12" s="10">
        <f t="shared" ref="F12:G12" si="5">F17+F22</f>
        <v>0</v>
      </c>
      <c r="G12" s="10">
        <f t="shared" si="5"/>
        <v>0</v>
      </c>
      <c r="H12" s="9" t="s">
        <v>25</v>
      </c>
    </row>
    <row r="13" spans="1:8" ht="28.9" customHeight="1" x14ac:dyDescent="0.2">
      <c r="A13" s="4" t="s">
        <v>0</v>
      </c>
      <c r="B13" s="5" t="s">
        <v>0</v>
      </c>
      <c r="C13" s="141"/>
      <c r="D13" s="9" t="s">
        <v>9</v>
      </c>
      <c r="E13" s="10">
        <f>E18+E23</f>
        <v>0</v>
      </c>
      <c r="F13" s="10">
        <f t="shared" ref="F13:G13" si="6">F18+F23</f>
        <v>0</v>
      </c>
      <c r="G13" s="10">
        <f t="shared" si="6"/>
        <v>0</v>
      </c>
      <c r="H13" s="9" t="s">
        <v>25</v>
      </c>
    </row>
    <row r="14" spans="1:8" ht="28.9" customHeight="1" x14ac:dyDescent="0.2">
      <c r="A14" s="4" t="s">
        <v>0</v>
      </c>
      <c r="B14" s="5" t="s">
        <v>0</v>
      </c>
      <c r="C14" s="141"/>
      <c r="D14" s="9" t="s">
        <v>10</v>
      </c>
      <c r="E14" s="10">
        <f>E24+E29</f>
        <v>0</v>
      </c>
      <c r="F14" s="10">
        <f t="shared" ref="F14:G14" si="7">F24+F29</f>
        <v>0</v>
      </c>
      <c r="G14" s="10">
        <f t="shared" si="7"/>
        <v>0</v>
      </c>
      <c r="H14" s="9" t="s">
        <v>25</v>
      </c>
    </row>
    <row r="15" spans="1:8" ht="14.45" customHeight="1" x14ac:dyDescent="0.2">
      <c r="A15" s="6" t="s">
        <v>0</v>
      </c>
      <c r="B15" s="7" t="s">
        <v>0</v>
      </c>
      <c r="C15" s="142"/>
      <c r="D15" s="11" t="s">
        <v>11</v>
      </c>
      <c r="E15" s="12">
        <f>SUM(E11:E14)</f>
        <v>0</v>
      </c>
      <c r="F15" s="12">
        <f t="shared" ref="F15:G15" si="8">SUM(F11:F14)</f>
        <v>0</v>
      </c>
      <c r="G15" s="12">
        <f t="shared" si="8"/>
        <v>0</v>
      </c>
      <c r="H15" s="11" t="s">
        <v>0</v>
      </c>
    </row>
    <row r="16" spans="1:8" ht="54" customHeight="1" x14ac:dyDescent="0.2">
      <c r="A16" s="2" t="s">
        <v>13</v>
      </c>
      <c r="B16" s="3" t="s">
        <v>22</v>
      </c>
      <c r="C16" s="141" t="s">
        <v>21</v>
      </c>
      <c r="D16" s="9" t="s">
        <v>7</v>
      </c>
      <c r="E16" s="10">
        <v>0</v>
      </c>
      <c r="F16" s="10">
        <v>0</v>
      </c>
      <c r="G16" s="10">
        <v>0</v>
      </c>
      <c r="H16" s="9" t="s">
        <v>23</v>
      </c>
    </row>
    <row r="17" spans="1:8" ht="43.35" customHeight="1" x14ac:dyDescent="0.2">
      <c r="A17" s="4" t="s">
        <v>0</v>
      </c>
      <c r="B17" s="5" t="s">
        <v>0</v>
      </c>
      <c r="C17" s="141"/>
      <c r="D17" s="9" t="s">
        <v>8</v>
      </c>
      <c r="E17" s="10">
        <v>0</v>
      </c>
      <c r="F17" s="10">
        <v>0</v>
      </c>
      <c r="G17" s="10">
        <v>0</v>
      </c>
      <c r="H17" s="9" t="s">
        <v>25</v>
      </c>
    </row>
    <row r="18" spans="1:8" ht="28.9" customHeight="1" x14ac:dyDescent="0.2">
      <c r="A18" s="4" t="s">
        <v>0</v>
      </c>
      <c r="B18" s="5" t="s">
        <v>0</v>
      </c>
      <c r="C18" s="141"/>
      <c r="D18" s="9" t="s">
        <v>9</v>
      </c>
      <c r="E18" s="10">
        <v>0</v>
      </c>
      <c r="F18" s="10">
        <v>0</v>
      </c>
      <c r="G18" s="10">
        <v>0</v>
      </c>
      <c r="H18" s="9" t="s">
        <v>25</v>
      </c>
    </row>
    <row r="19" spans="1:8" ht="28.9" customHeight="1" x14ac:dyDescent="0.2">
      <c r="A19" s="4" t="s">
        <v>0</v>
      </c>
      <c r="B19" s="5" t="s">
        <v>0</v>
      </c>
      <c r="C19" s="141"/>
      <c r="D19" s="9" t="s">
        <v>10</v>
      </c>
      <c r="E19" s="10">
        <v>0</v>
      </c>
      <c r="F19" s="10">
        <v>0</v>
      </c>
      <c r="G19" s="10">
        <v>0</v>
      </c>
      <c r="H19" s="9" t="s">
        <v>25</v>
      </c>
    </row>
    <row r="20" spans="1:8" ht="14.45" customHeight="1" x14ac:dyDescent="0.2">
      <c r="A20" s="6" t="s">
        <v>0</v>
      </c>
      <c r="B20" s="7" t="s">
        <v>0</v>
      </c>
      <c r="C20" s="142"/>
      <c r="D20" s="11" t="s">
        <v>11</v>
      </c>
      <c r="E20" s="12">
        <f>SUM(E16:E19)</f>
        <v>0</v>
      </c>
      <c r="F20" s="12">
        <f t="shared" ref="F20:G20" si="9">SUM(F16:F19)</f>
        <v>0</v>
      </c>
      <c r="G20" s="12">
        <f t="shared" si="9"/>
        <v>0</v>
      </c>
      <c r="H20" s="11" t="s">
        <v>0</v>
      </c>
    </row>
    <row r="21" spans="1:8" ht="39" customHeight="1" x14ac:dyDescent="0.2">
      <c r="A21" s="2" t="s">
        <v>14</v>
      </c>
      <c r="B21" s="3" t="s">
        <v>27</v>
      </c>
      <c r="C21" s="141" t="s">
        <v>21</v>
      </c>
      <c r="D21" s="9" t="s">
        <v>7</v>
      </c>
      <c r="E21" s="10">
        <v>0</v>
      </c>
      <c r="F21" s="10">
        <v>0</v>
      </c>
      <c r="G21" s="10">
        <v>0</v>
      </c>
      <c r="H21" s="9" t="s">
        <v>23</v>
      </c>
    </row>
    <row r="22" spans="1:8" ht="43.35" customHeight="1" x14ac:dyDescent="0.2">
      <c r="A22" s="4" t="s">
        <v>0</v>
      </c>
      <c r="B22" s="5"/>
      <c r="C22" s="141"/>
      <c r="D22" s="9" t="s">
        <v>8</v>
      </c>
      <c r="E22" s="10">
        <v>0</v>
      </c>
      <c r="F22" s="10">
        <v>0</v>
      </c>
      <c r="G22" s="10">
        <v>0</v>
      </c>
      <c r="H22" s="9" t="s">
        <v>25</v>
      </c>
    </row>
    <row r="23" spans="1:8" ht="28.9" customHeight="1" x14ac:dyDescent="0.2">
      <c r="A23" s="4" t="s">
        <v>0</v>
      </c>
      <c r="B23" s="5" t="s">
        <v>0</v>
      </c>
      <c r="C23" s="141"/>
      <c r="D23" s="9" t="s">
        <v>9</v>
      </c>
      <c r="E23" s="10">
        <v>0</v>
      </c>
      <c r="F23" s="10">
        <v>0</v>
      </c>
      <c r="G23" s="10">
        <v>0</v>
      </c>
      <c r="H23" s="9" t="s">
        <v>25</v>
      </c>
    </row>
    <row r="24" spans="1:8" ht="28.9" customHeight="1" x14ac:dyDescent="0.2">
      <c r="A24" s="4" t="s">
        <v>0</v>
      </c>
      <c r="B24" s="5" t="s">
        <v>0</v>
      </c>
      <c r="C24" s="141"/>
      <c r="D24" s="9" t="s">
        <v>10</v>
      </c>
      <c r="E24" s="10">
        <v>0</v>
      </c>
      <c r="F24" s="10">
        <v>0</v>
      </c>
      <c r="G24" s="10">
        <v>0</v>
      </c>
      <c r="H24" s="9" t="s">
        <v>25</v>
      </c>
    </row>
    <row r="25" spans="1:8" ht="14.45" customHeight="1" x14ac:dyDescent="0.2">
      <c r="A25" s="6" t="s">
        <v>0</v>
      </c>
      <c r="B25" s="7" t="s">
        <v>0</v>
      </c>
      <c r="C25" s="142"/>
      <c r="D25" s="11" t="s">
        <v>11</v>
      </c>
      <c r="E25" s="12">
        <f>SUM(E21:E24)</f>
        <v>0</v>
      </c>
      <c r="F25" s="12">
        <f t="shared" ref="F25:G25" si="10">SUM(F21:F24)</f>
        <v>0</v>
      </c>
      <c r="G25" s="12">
        <f t="shared" si="10"/>
        <v>0</v>
      </c>
      <c r="H25" s="11" t="s">
        <v>0</v>
      </c>
    </row>
    <row r="26" spans="1:8" ht="42" customHeight="1" x14ac:dyDescent="0.2">
      <c r="A26" s="2" t="s">
        <v>0</v>
      </c>
      <c r="B26" s="3" t="s">
        <v>26</v>
      </c>
      <c r="C26" s="141" t="s">
        <v>21</v>
      </c>
      <c r="D26" s="9" t="s">
        <v>7</v>
      </c>
      <c r="E26" s="10">
        <v>0</v>
      </c>
      <c r="F26" s="10">
        <v>0</v>
      </c>
      <c r="G26" s="10">
        <v>0</v>
      </c>
      <c r="H26" s="9" t="s">
        <v>23</v>
      </c>
    </row>
    <row r="27" spans="1:8" ht="43.35" customHeight="1" x14ac:dyDescent="0.2">
      <c r="A27" s="4" t="s">
        <v>0</v>
      </c>
      <c r="B27" s="5" t="s">
        <v>0</v>
      </c>
      <c r="C27" s="141"/>
      <c r="D27" s="9" t="s">
        <v>8</v>
      </c>
      <c r="E27" s="10">
        <v>0</v>
      </c>
      <c r="F27" s="10">
        <v>0</v>
      </c>
      <c r="G27" s="10">
        <v>0</v>
      </c>
      <c r="H27" s="9" t="s">
        <v>25</v>
      </c>
    </row>
    <row r="28" spans="1:8" ht="28.9" customHeight="1" x14ac:dyDescent="0.2">
      <c r="A28" s="4" t="s">
        <v>0</v>
      </c>
      <c r="B28" s="5" t="s">
        <v>0</v>
      </c>
      <c r="C28" s="141"/>
      <c r="D28" s="9" t="s">
        <v>9</v>
      </c>
      <c r="E28" s="10">
        <v>0</v>
      </c>
      <c r="F28" s="10">
        <v>0</v>
      </c>
      <c r="G28" s="10">
        <v>0</v>
      </c>
      <c r="H28" s="9" t="s">
        <v>25</v>
      </c>
    </row>
    <row r="29" spans="1:8" ht="28.9" customHeight="1" x14ac:dyDescent="0.2">
      <c r="A29" s="4" t="s">
        <v>0</v>
      </c>
      <c r="B29" s="5" t="s">
        <v>0</v>
      </c>
      <c r="C29" s="141"/>
      <c r="D29" s="9" t="s">
        <v>10</v>
      </c>
      <c r="E29" s="10">
        <v>0</v>
      </c>
      <c r="F29" s="10">
        <v>0</v>
      </c>
      <c r="G29" s="10">
        <v>0</v>
      </c>
      <c r="H29" s="9" t="s">
        <v>25</v>
      </c>
    </row>
    <row r="30" spans="1:8" ht="14.45" customHeight="1" x14ac:dyDescent="0.2">
      <c r="A30" s="6" t="s">
        <v>0</v>
      </c>
      <c r="B30" s="7" t="s">
        <v>0</v>
      </c>
      <c r="C30" s="142"/>
      <c r="D30" s="11" t="s">
        <v>11</v>
      </c>
      <c r="E30" s="12">
        <f>SUM(E26:E29)</f>
        <v>0</v>
      </c>
      <c r="F30" s="12">
        <f t="shared" ref="F30:G30" si="11">SUM(F26:F29)</f>
        <v>0</v>
      </c>
      <c r="G30" s="12">
        <f t="shared" si="11"/>
        <v>0</v>
      </c>
      <c r="H30" s="11" t="s">
        <v>0</v>
      </c>
    </row>
    <row r="31" spans="1:8" ht="159.4" customHeight="1" x14ac:dyDescent="0.2">
      <c r="A31" s="2" t="s">
        <v>15</v>
      </c>
      <c r="B31" s="3" t="s">
        <v>31</v>
      </c>
      <c r="C31" s="141" t="s">
        <v>21</v>
      </c>
      <c r="D31" s="9" t="s">
        <v>7</v>
      </c>
      <c r="E31" s="10">
        <f>E36+E41</f>
        <v>0</v>
      </c>
      <c r="F31" s="10">
        <f t="shared" ref="F31:G31" si="12">F36+F41</f>
        <v>0</v>
      </c>
      <c r="G31" s="10">
        <f t="shared" si="12"/>
        <v>0</v>
      </c>
      <c r="H31" s="9" t="s">
        <v>23</v>
      </c>
    </row>
    <row r="32" spans="1:8" ht="43.35" customHeight="1" x14ac:dyDescent="0.2">
      <c r="A32" s="4" t="s">
        <v>0</v>
      </c>
      <c r="B32" s="5" t="s">
        <v>0</v>
      </c>
      <c r="C32" s="141"/>
      <c r="D32" s="9" t="s">
        <v>8</v>
      </c>
      <c r="E32" s="10">
        <f>E37+E42</f>
        <v>0</v>
      </c>
      <c r="F32" s="10">
        <f t="shared" ref="F32:G32" si="13">F37+F42</f>
        <v>0</v>
      </c>
      <c r="G32" s="10">
        <f t="shared" si="13"/>
        <v>0</v>
      </c>
      <c r="H32" s="9" t="s">
        <v>25</v>
      </c>
    </row>
    <row r="33" spans="1:8" ht="28.9" customHeight="1" x14ac:dyDescent="0.2">
      <c r="A33" s="4" t="s">
        <v>0</v>
      </c>
      <c r="B33" s="5" t="s">
        <v>0</v>
      </c>
      <c r="C33" s="141"/>
      <c r="D33" s="9" t="s">
        <v>9</v>
      </c>
      <c r="E33" s="10">
        <f>E38+E43</f>
        <v>0</v>
      </c>
      <c r="F33" s="10">
        <f t="shared" ref="F33:G33" si="14">F38+F43</f>
        <v>0</v>
      </c>
      <c r="G33" s="10">
        <f t="shared" si="14"/>
        <v>0</v>
      </c>
      <c r="H33" s="9" t="s">
        <v>25</v>
      </c>
    </row>
    <row r="34" spans="1:8" ht="28.9" customHeight="1" x14ac:dyDescent="0.2">
      <c r="A34" s="4" t="s">
        <v>0</v>
      </c>
      <c r="B34" s="5" t="s">
        <v>0</v>
      </c>
      <c r="C34" s="141"/>
      <c r="D34" s="9" t="s">
        <v>10</v>
      </c>
      <c r="E34" s="10">
        <f>E39+E44</f>
        <v>0</v>
      </c>
      <c r="F34" s="10">
        <f t="shared" ref="F34:G34" si="15">F39+F44</f>
        <v>0</v>
      </c>
      <c r="G34" s="10">
        <f t="shared" si="15"/>
        <v>0</v>
      </c>
      <c r="H34" s="9" t="s">
        <v>25</v>
      </c>
    </row>
    <row r="35" spans="1:8" ht="14.45" customHeight="1" x14ac:dyDescent="0.2">
      <c r="A35" s="6" t="s">
        <v>0</v>
      </c>
      <c r="B35" s="7" t="s">
        <v>0</v>
      </c>
      <c r="C35" s="142"/>
      <c r="D35" s="11" t="s">
        <v>11</v>
      </c>
      <c r="E35" s="12">
        <f>SUM(E31:E34)</f>
        <v>0</v>
      </c>
      <c r="F35" s="12">
        <f t="shared" ref="F35:G35" si="16">SUM(F31:F34)</f>
        <v>0</v>
      </c>
      <c r="G35" s="12">
        <f t="shared" si="16"/>
        <v>0</v>
      </c>
      <c r="H35" s="11" t="s">
        <v>0</v>
      </c>
    </row>
    <row r="36" spans="1:8" ht="144.4" customHeight="1" x14ac:dyDescent="0.2">
      <c r="A36" s="2" t="s">
        <v>16</v>
      </c>
      <c r="B36" s="3" t="s">
        <v>28</v>
      </c>
      <c r="C36" s="141" t="s">
        <v>21</v>
      </c>
      <c r="D36" s="9" t="s">
        <v>7</v>
      </c>
      <c r="E36" s="10">
        <v>0</v>
      </c>
      <c r="F36" s="10">
        <v>0</v>
      </c>
      <c r="G36" s="10">
        <v>0</v>
      </c>
      <c r="H36" s="9" t="s">
        <v>23</v>
      </c>
    </row>
    <row r="37" spans="1:8" ht="43.35" customHeight="1" x14ac:dyDescent="0.2">
      <c r="A37" s="4" t="s">
        <v>0</v>
      </c>
      <c r="B37" s="5" t="s">
        <v>0</v>
      </c>
      <c r="C37" s="141"/>
      <c r="D37" s="9" t="s">
        <v>8</v>
      </c>
      <c r="E37" s="10">
        <v>0</v>
      </c>
      <c r="F37" s="10">
        <v>0</v>
      </c>
      <c r="G37" s="10">
        <v>0</v>
      </c>
      <c r="H37" s="9" t="s">
        <v>25</v>
      </c>
    </row>
    <row r="38" spans="1:8" ht="28.9" customHeight="1" x14ac:dyDescent="0.2">
      <c r="A38" s="4" t="s">
        <v>0</v>
      </c>
      <c r="B38" s="5" t="s">
        <v>0</v>
      </c>
      <c r="C38" s="141"/>
      <c r="D38" s="9" t="s">
        <v>9</v>
      </c>
      <c r="E38" s="10">
        <v>0</v>
      </c>
      <c r="F38" s="10">
        <v>0</v>
      </c>
      <c r="G38" s="10">
        <v>0</v>
      </c>
      <c r="H38" s="9" t="s">
        <v>25</v>
      </c>
    </row>
    <row r="39" spans="1:8" ht="28.9" customHeight="1" x14ac:dyDescent="0.2">
      <c r="A39" s="4" t="s">
        <v>0</v>
      </c>
      <c r="B39" s="5" t="s">
        <v>0</v>
      </c>
      <c r="C39" s="141"/>
      <c r="D39" s="9" t="s">
        <v>10</v>
      </c>
      <c r="E39" s="10">
        <v>0</v>
      </c>
      <c r="F39" s="10">
        <v>0</v>
      </c>
      <c r="G39" s="10">
        <v>0</v>
      </c>
      <c r="H39" s="9" t="s">
        <v>25</v>
      </c>
    </row>
    <row r="40" spans="1:8" ht="14.45" customHeight="1" x14ac:dyDescent="0.2">
      <c r="A40" s="6" t="s">
        <v>0</v>
      </c>
      <c r="B40" s="7" t="s">
        <v>0</v>
      </c>
      <c r="C40" s="142"/>
      <c r="D40" s="11" t="s">
        <v>11</v>
      </c>
      <c r="E40" s="12">
        <f>SUM(E36:E39)</f>
        <v>0</v>
      </c>
      <c r="F40" s="12">
        <f t="shared" ref="F40:G40" si="17">SUM(F36:F39)</f>
        <v>0</v>
      </c>
      <c r="G40" s="12">
        <f t="shared" si="17"/>
        <v>0</v>
      </c>
      <c r="H40" s="11" t="s">
        <v>0</v>
      </c>
    </row>
    <row r="41" spans="1:8" ht="57.6" customHeight="1" x14ac:dyDescent="0.2">
      <c r="A41" s="2" t="s">
        <v>17</v>
      </c>
      <c r="B41" s="3" t="s">
        <v>29</v>
      </c>
      <c r="C41" s="141" t="s">
        <v>21</v>
      </c>
      <c r="D41" s="9" t="s">
        <v>7</v>
      </c>
      <c r="E41" s="10">
        <v>0</v>
      </c>
      <c r="F41" s="10">
        <v>0</v>
      </c>
      <c r="G41" s="10">
        <v>0</v>
      </c>
      <c r="H41" s="9" t="s">
        <v>0</v>
      </c>
    </row>
    <row r="42" spans="1:8" ht="43.35" customHeight="1" x14ac:dyDescent="0.2">
      <c r="A42" s="4" t="s">
        <v>0</v>
      </c>
      <c r="B42" s="5" t="s">
        <v>0</v>
      </c>
      <c r="C42" s="141"/>
      <c r="D42" s="9" t="s">
        <v>8</v>
      </c>
      <c r="E42" s="10">
        <v>0</v>
      </c>
      <c r="F42" s="10">
        <v>0</v>
      </c>
      <c r="G42" s="10">
        <v>0</v>
      </c>
      <c r="H42" s="9" t="s">
        <v>25</v>
      </c>
    </row>
    <row r="43" spans="1:8" ht="28.9" customHeight="1" x14ac:dyDescent="0.2">
      <c r="A43" s="4" t="s">
        <v>0</v>
      </c>
      <c r="B43" s="5" t="s">
        <v>0</v>
      </c>
      <c r="C43" s="141"/>
      <c r="D43" s="9" t="s">
        <v>9</v>
      </c>
      <c r="E43" s="10">
        <v>0</v>
      </c>
      <c r="F43" s="10">
        <v>0</v>
      </c>
      <c r="G43" s="10">
        <v>0</v>
      </c>
      <c r="H43" s="9" t="s">
        <v>25</v>
      </c>
    </row>
    <row r="44" spans="1:8" ht="28.9" customHeight="1" x14ac:dyDescent="0.2">
      <c r="A44" s="4" t="s">
        <v>0</v>
      </c>
      <c r="B44" s="5" t="s">
        <v>0</v>
      </c>
      <c r="C44" s="141"/>
      <c r="D44" s="9" t="s">
        <v>10</v>
      </c>
      <c r="E44" s="10">
        <v>0</v>
      </c>
      <c r="F44" s="10">
        <v>0</v>
      </c>
      <c r="G44" s="10">
        <v>0</v>
      </c>
      <c r="H44" s="9" t="s">
        <v>25</v>
      </c>
    </row>
    <row r="45" spans="1:8" ht="14.45" customHeight="1" x14ac:dyDescent="0.2">
      <c r="A45" s="6" t="s">
        <v>0</v>
      </c>
      <c r="B45" s="7" t="s">
        <v>0</v>
      </c>
      <c r="C45" s="142"/>
      <c r="D45" s="11" t="s">
        <v>11</v>
      </c>
      <c r="E45" s="12">
        <f>SUM(E41:E44)</f>
        <v>0</v>
      </c>
      <c r="F45" s="12">
        <f t="shared" ref="F45:G45" si="18">SUM(F41:F44)</f>
        <v>0</v>
      </c>
      <c r="G45" s="12">
        <f t="shared" si="18"/>
        <v>0</v>
      </c>
      <c r="H45" s="11" t="s">
        <v>0</v>
      </c>
    </row>
  </sheetData>
  <mergeCells count="16">
    <mergeCell ref="C6:C10"/>
    <mergeCell ref="D2:H2"/>
    <mergeCell ref="A3:H3"/>
    <mergeCell ref="A4:A5"/>
    <mergeCell ref="B4:B5"/>
    <mergeCell ref="C4:C5"/>
    <mergeCell ref="D4:D5"/>
    <mergeCell ref="E4:G4"/>
    <mergeCell ref="H4:H5"/>
    <mergeCell ref="C11:C15"/>
    <mergeCell ref="C16:C20"/>
    <mergeCell ref="C41:C45"/>
    <mergeCell ref="C26:C30"/>
    <mergeCell ref="C31:C35"/>
    <mergeCell ref="C36:C40"/>
    <mergeCell ref="C21:C25"/>
  </mergeCells>
  <pageMargins left="0.15748031496062992" right="0.15748031496062992" top="0.28000000000000003" bottom="0.19" header="0.31496062992125984" footer="0.1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K29"/>
  <sheetViews>
    <sheetView workbookViewId="0">
      <selection activeCell="F12" sqref="F12"/>
    </sheetView>
  </sheetViews>
  <sheetFormatPr defaultRowHeight="12.75" x14ac:dyDescent="0.2"/>
  <cols>
    <col min="1" max="1" width="24.33203125" customWidth="1"/>
    <col min="2" max="2" width="14.5" bestFit="1" customWidth="1"/>
    <col min="4" max="4" width="15.5" bestFit="1" customWidth="1"/>
    <col min="6" max="6" width="15.5" bestFit="1" customWidth="1"/>
    <col min="8" max="8" width="15.5" bestFit="1" customWidth="1"/>
    <col min="10" max="10" width="12.83203125" bestFit="1" customWidth="1"/>
  </cols>
  <sheetData>
    <row r="3" spans="2:11" x14ac:dyDescent="0.2">
      <c r="B3" s="32">
        <v>8790512</v>
      </c>
      <c r="C3" s="48"/>
      <c r="D3" s="32">
        <v>142627.54</v>
      </c>
      <c r="E3" s="48"/>
      <c r="F3" s="32">
        <v>1696617.25</v>
      </c>
      <c r="G3" s="48"/>
      <c r="H3" s="32">
        <v>1432965.67</v>
      </c>
      <c r="I3" s="48"/>
      <c r="J3" s="32">
        <v>932040</v>
      </c>
      <c r="K3" s="48"/>
    </row>
    <row r="4" spans="2:11" x14ac:dyDescent="0.2">
      <c r="B4" s="48"/>
      <c r="C4" s="48"/>
      <c r="D4" s="32">
        <v>323516</v>
      </c>
      <c r="E4" s="48"/>
      <c r="F4" s="32">
        <v>1553468.81</v>
      </c>
      <c r="G4" s="48"/>
      <c r="H4" s="32">
        <v>2660</v>
      </c>
      <c r="I4" s="48"/>
      <c r="J4" s="48"/>
      <c r="K4" s="48"/>
    </row>
    <row r="5" spans="2:11" x14ac:dyDescent="0.2">
      <c r="B5" s="48"/>
      <c r="C5" s="48"/>
      <c r="D5" s="32">
        <v>71035.44</v>
      </c>
      <c r="E5" s="48"/>
      <c r="F5" s="49" t="s">
        <v>124</v>
      </c>
      <c r="G5" s="48"/>
      <c r="H5" s="48"/>
      <c r="I5" s="48"/>
      <c r="J5" s="48"/>
      <c r="K5" s="48"/>
    </row>
    <row r="6" spans="2:11" x14ac:dyDescent="0.2">
      <c r="B6" s="48"/>
      <c r="C6" s="48"/>
      <c r="D6" s="32">
        <v>3423</v>
      </c>
      <c r="E6" s="48"/>
      <c r="F6" s="32">
        <v>25914705.600000001</v>
      </c>
      <c r="G6" s="48"/>
      <c r="H6" s="48"/>
      <c r="I6" s="48"/>
      <c r="J6" s="48"/>
      <c r="K6" s="48"/>
    </row>
    <row r="7" spans="2:11" x14ac:dyDescent="0.2">
      <c r="B7" s="48"/>
      <c r="C7" s="48"/>
      <c r="D7" s="32">
        <v>11100</v>
      </c>
      <c r="E7" s="48"/>
      <c r="F7" s="32">
        <v>1109408.18</v>
      </c>
      <c r="G7" s="48"/>
      <c r="H7" s="48"/>
      <c r="I7" s="48"/>
      <c r="J7" s="48"/>
      <c r="K7" s="48"/>
    </row>
    <row r="8" spans="2:11" x14ac:dyDescent="0.2">
      <c r="B8" s="48"/>
      <c r="C8" s="48"/>
      <c r="D8" s="32">
        <v>94800</v>
      </c>
      <c r="E8" s="48"/>
      <c r="F8" s="32">
        <v>9493</v>
      </c>
      <c r="G8" s="48"/>
      <c r="H8" s="48"/>
      <c r="I8" s="48"/>
      <c r="J8" s="48"/>
      <c r="K8" s="48"/>
    </row>
    <row r="9" spans="2:11" x14ac:dyDescent="0.2">
      <c r="B9" s="48"/>
      <c r="C9" s="48"/>
      <c r="D9" s="32">
        <v>30000</v>
      </c>
      <c r="E9" s="48"/>
      <c r="F9" s="32">
        <v>12040289.189999999</v>
      </c>
      <c r="G9" s="48"/>
      <c r="H9" s="48"/>
      <c r="I9" s="48"/>
      <c r="J9" s="48"/>
      <c r="K9" s="48"/>
    </row>
    <row r="10" spans="2:11" x14ac:dyDescent="0.2">
      <c r="B10" s="48"/>
      <c r="C10" s="48"/>
      <c r="D10" s="32">
        <v>4519158.7300000004</v>
      </c>
      <c r="E10" s="48"/>
      <c r="F10" s="32">
        <v>1571005.62</v>
      </c>
      <c r="G10" s="48"/>
      <c r="H10" s="48"/>
      <c r="I10" s="48"/>
      <c r="J10" s="48"/>
      <c r="K10" s="48"/>
    </row>
    <row r="11" spans="2:11" x14ac:dyDescent="0.2">
      <c r="B11" s="48"/>
      <c r="C11" s="48"/>
      <c r="D11" s="32">
        <v>372309.51</v>
      </c>
      <c r="E11" s="48"/>
      <c r="F11" s="32">
        <v>1691550</v>
      </c>
      <c r="G11" s="48"/>
      <c r="H11" s="48"/>
      <c r="I11" s="48"/>
      <c r="J11" s="48"/>
      <c r="K11" s="48"/>
    </row>
    <row r="12" spans="2:11" x14ac:dyDescent="0.2">
      <c r="B12" s="48"/>
      <c r="C12" s="48"/>
      <c r="D12" s="32">
        <v>303474.78999999998</v>
      </c>
      <c r="E12" s="48"/>
      <c r="F12" s="48">
        <v>70415.25</v>
      </c>
      <c r="G12" s="48"/>
      <c r="H12" s="48"/>
      <c r="I12" s="48"/>
      <c r="J12" s="48"/>
      <c r="K12" s="48"/>
    </row>
    <row r="13" spans="2:11" x14ac:dyDescent="0.2">
      <c r="B13" s="48"/>
      <c r="C13" s="48"/>
      <c r="D13" s="32">
        <v>7000</v>
      </c>
      <c r="E13" s="48"/>
      <c r="F13" s="48"/>
      <c r="G13" s="48"/>
      <c r="H13" s="48"/>
      <c r="I13" s="48"/>
      <c r="J13" s="48"/>
      <c r="K13" s="48"/>
    </row>
    <row r="14" spans="2:11" x14ac:dyDescent="0.2"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2:11" x14ac:dyDescent="0.2">
      <c r="D15">
        <f>D3+D4+D5+D6+D7+D8+D9+D10+D11+D12+D13</f>
        <v>5878445.0100000007</v>
      </c>
      <c r="F15">
        <f>F3+F4+F6+F7+F8+F9+F11+F10+F12</f>
        <v>45656952.899999999</v>
      </c>
      <c r="H15">
        <f>H3+H4</f>
        <v>1435625.67</v>
      </c>
    </row>
    <row r="22" spans="4:8" x14ac:dyDescent="0.2">
      <c r="D22">
        <f>B3+D15+F15+H15+J3</f>
        <v>62693575.579999998</v>
      </c>
    </row>
    <row r="23" spans="4:8" x14ac:dyDescent="0.2">
      <c r="H23">
        <v>4897223.07</v>
      </c>
    </row>
    <row r="24" spans="4:8" x14ac:dyDescent="0.2">
      <c r="H24">
        <v>5205248.04</v>
      </c>
    </row>
    <row r="25" spans="4:8" x14ac:dyDescent="0.2">
      <c r="H25">
        <v>773739.31</v>
      </c>
    </row>
    <row r="26" spans="4:8" x14ac:dyDescent="0.2">
      <c r="H26">
        <v>1037574.23</v>
      </c>
    </row>
    <row r="27" spans="4:8" x14ac:dyDescent="0.2">
      <c r="H27">
        <v>78518</v>
      </c>
    </row>
    <row r="28" spans="4:8" x14ac:dyDescent="0.2">
      <c r="H28" s="50">
        <v>47986.54</v>
      </c>
    </row>
    <row r="29" spans="4:8" x14ac:dyDescent="0.2">
      <c r="H29">
        <f>H23+H24+H28+H25+H26+H27</f>
        <v>12040289.189999999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30.12.2020 № 000  </vt:lpstr>
      <vt:lpstr>Table1</vt:lpstr>
      <vt:lpstr>Лист1</vt:lpstr>
      <vt:lpstr>'30.12.2020 № 000  '!Заголовки_для_печати</vt:lpstr>
      <vt:lpstr>Table1!Заголовки_для_печати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2021-01-11T11:30:02Z</dcterms:modified>
</cp:coreProperties>
</file>