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1235" yWindow="345" windowWidth="16785" windowHeight="11940"/>
  </bookViews>
  <sheets>
    <sheet name="Мероприятия" sheetId="7" r:id="rId1"/>
    <sheet name="Показатели" sheetId="12" r:id="rId2"/>
    <sheet name="Оценка_2022" sheetId="5" r:id="rId3"/>
    <sheet name="Оценка_2022 на печать" sheetId="13" r:id="rId4"/>
  </sheets>
  <calcPr calcId="144525"/>
</workbook>
</file>

<file path=xl/calcChain.xml><?xml version="1.0" encoding="utf-8"?>
<calcChain xmlns="http://schemas.openxmlformats.org/spreadsheetml/2006/main">
  <c r="K33" i="7" l="1"/>
  <c r="L38" i="7"/>
  <c r="K38" i="7"/>
  <c r="L33" i="7"/>
  <c r="L28" i="7"/>
  <c r="K28" i="7"/>
  <c r="L23" i="7"/>
  <c r="K23" i="7"/>
  <c r="L18" i="7"/>
  <c r="K18" i="7"/>
  <c r="L13" i="7"/>
  <c r="K13" i="7"/>
  <c r="J38" i="7"/>
  <c r="I38" i="7"/>
  <c r="J33" i="7"/>
  <c r="I33" i="7"/>
  <c r="J28" i="7"/>
  <c r="I28" i="7"/>
  <c r="J23" i="7"/>
  <c r="I23" i="7"/>
  <c r="J18" i="7"/>
  <c r="I18" i="7"/>
  <c r="J13" i="7"/>
  <c r="I13" i="7"/>
  <c r="H38" i="7"/>
  <c r="G38" i="7"/>
  <c r="H32" i="7"/>
  <c r="G32" i="7"/>
  <c r="H31" i="7"/>
  <c r="H30" i="7"/>
  <c r="G30" i="7"/>
  <c r="H29" i="7"/>
  <c r="H33" i="7" s="1"/>
  <c r="G29" i="7"/>
  <c r="G33" i="7" s="1"/>
  <c r="H28" i="7"/>
  <c r="G28" i="7"/>
  <c r="G23" i="7"/>
  <c r="H22" i="7"/>
  <c r="G22" i="7"/>
  <c r="H21" i="7"/>
  <c r="H20" i="7"/>
  <c r="H23" i="7" s="1"/>
  <c r="H19" i="7"/>
  <c r="G19" i="7"/>
  <c r="H18" i="7"/>
  <c r="G18" i="7"/>
  <c r="H12" i="7"/>
  <c r="G12" i="7"/>
  <c r="H11" i="7"/>
  <c r="H10" i="7"/>
  <c r="H9" i="7"/>
  <c r="H13" i="7" s="1"/>
  <c r="G9" i="7"/>
  <c r="G13" i="7" s="1"/>
  <c r="F38" i="7"/>
  <c r="E38" i="7"/>
  <c r="F32" i="7"/>
  <c r="E32" i="7"/>
  <c r="F30" i="7"/>
  <c r="E30" i="7"/>
  <c r="F29" i="7"/>
  <c r="F33" i="7" s="1"/>
  <c r="E29" i="7"/>
  <c r="E33" i="7" s="1"/>
  <c r="F28" i="7"/>
  <c r="E28" i="7"/>
  <c r="F22" i="7"/>
  <c r="E22" i="7"/>
  <c r="F20" i="7"/>
  <c r="F23" i="7" s="1"/>
  <c r="F19" i="7"/>
  <c r="E19" i="7"/>
  <c r="E23" i="7" s="1"/>
  <c r="F18" i="7"/>
  <c r="E18" i="7"/>
  <c r="F12" i="7"/>
  <c r="E12" i="7"/>
  <c r="F11" i="7"/>
  <c r="F10" i="7"/>
  <c r="F9" i="7"/>
  <c r="F13" i="7" s="1"/>
  <c r="E9" i="7"/>
  <c r="E13" i="7" s="1"/>
  <c r="L32" i="5" l="1"/>
  <c r="T10" i="5"/>
  <c r="C13" i="5" l="1"/>
  <c r="N21" i="5"/>
  <c r="K25" i="5"/>
  <c r="J25" i="5"/>
  <c r="K24" i="5"/>
  <c r="J24" i="5"/>
  <c r="K23" i="5"/>
  <c r="J23" i="5"/>
  <c r="L23" i="5" s="1"/>
  <c r="K22" i="5"/>
  <c r="J22" i="5"/>
  <c r="L22" i="5" s="1"/>
  <c r="K20" i="5"/>
  <c r="J20" i="5"/>
  <c r="K19" i="5"/>
  <c r="J19" i="5"/>
  <c r="L19" i="5" s="1"/>
  <c r="K17" i="5"/>
  <c r="J17" i="5"/>
  <c r="K16" i="5"/>
  <c r="J16" i="5"/>
  <c r="K15" i="5"/>
  <c r="J15" i="5"/>
  <c r="K14" i="5"/>
  <c r="J14" i="5"/>
  <c r="K13" i="5"/>
  <c r="J13" i="5"/>
  <c r="K12" i="5"/>
  <c r="J12" i="5"/>
  <c r="L12" i="5" s="1"/>
  <c r="L13" i="5" l="1"/>
  <c r="M13" i="5" s="1"/>
  <c r="L20" i="5"/>
  <c r="M20" i="5" s="1"/>
  <c r="O18" i="5" s="1"/>
  <c r="L17" i="5"/>
  <c r="M17" i="5" s="1"/>
  <c r="L14" i="5"/>
  <c r="M14" i="5" s="1"/>
  <c r="L16" i="5"/>
  <c r="L24" i="5"/>
  <c r="N10" i="5"/>
  <c r="L25" i="5"/>
  <c r="M25" i="5" s="1"/>
  <c r="O21" i="5" s="1"/>
  <c r="L15" i="5"/>
  <c r="M15" i="5" s="1"/>
  <c r="M10" i="5"/>
  <c r="S10" i="5" l="1"/>
  <c r="C25" i="5"/>
  <c r="D25" i="5"/>
  <c r="B25" i="5"/>
  <c r="C24" i="5"/>
  <c r="D24" i="5"/>
  <c r="B24" i="5"/>
  <c r="C23" i="5"/>
  <c r="D23" i="5"/>
  <c r="B23" i="5"/>
  <c r="C22" i="5"/>
  <c r="D22" i="5"/>
  <c r="B22" i="5"/>
  <c r="C21" i="5"/>
  <c r="C20" i="5"/>
  <c r="D20" i="5"/>
  <c r="B20" i="5"/>
  <c r="C19" i="5"/>
  <c r="D19" i="5"/>
  <c r="B19" i="5"/>
  <c r="C18" i="5"/>
  <c r="C16" i="5"/>
  <c r="C14" i="5"/>
  <c r="D14" i="5"/>
  <c r="C15" i="5"/>
  <c r="D15" i="5"/>
  <c r="D16" i="5"/>
  <c r="C17" i="5"/>
  <c r="D17" i="5"/>
  <c r="B15" i="5"/>
  <c r="B16" i="5"/>
  <c r="B17" i="5"/>
  <c r="B14" i="5"/>
  <c r="D13" i="5"/>
  <c r="B13" i="5"/>
  <c r="D12" i="5"/>
  <c r="C12" i="5"/>
  <c r="B12" i="5"/>
  <c r="C11" i="5"/>
  <c r="C10" i="5"/>
  <c r="N38" i="7"/>
  <c r="M38" i="7"/>
  <c r="N33" i="7"/>
  <c r="M33" i="7"/>
  <c r="H21" i="5"/>
  <c r="F21" i="5"/>
  <c r="N28" i="7"/>
  <c r="M28" i="7"/>
  <c r="N23" i="7"/>
  <c r="M23" i="7"/>
  <c r="N18" i="7"/>
  <c r="M18" i="7"/>
  <c r="N13" i="7"/>
  <c r="M13" i="7"/>
  <c r="I21" i="5" l="1"/>
  <c r="P11" i="5"/>
  <c r="G21" i="5"/>
  <c r="P21" i="5" s="1"/>
  <c r="P18" i="5"/>
  <c r="R21" i="5" l="1"/>
  <c r="R18" i="5"/>
  <c r="I10" i="5"/>
  <c r="R11" i="5"/>
  <c r="R10" i="5" l="1"/>
  <c r="U10" i="5" s="1"/>
</calcChain>
</file>

<file path=xl/comments1.xml><?xml version="1.0" encoding="utf-8"?>
<comments xmlns="http://schemas.openxmlformats.org/spreadsheetml/2006/main">
  <authors>
    <author>Aleksei</author>
  </authors>
  <commentList>
    <comment ref="H7" authorId="0">
      <text>
        <r>
          <rPr>
            <b/>
            <sz val="9"/>
            <color indexed="81"/>
            <rFont val="Tahoma"/>
            <charset val="1"/>
          </rPr>
          <t>Aleksei:</t>
        </r>
        <r>
          <rPr>
            <sz val="9"/>
            <color indexed="81"/>
            <rFont val="Tahoma"/>
            <charset val="1"/>
          </rPr>
          <t xml:space="preserve">
Исходя из логики полугодовой оценки мы берем все кассовые расходы по коду программы 58</t>
        </r>
      </text>
    </comment>
    <comment ref="J7" authorId="0">
      <text>
        <r>
          <rPr>
            <b/>
            <sz val="9"/>
            <color indexed="81"/>
            <rFont val="Tahoma"/>
            <family val="2"/>
            <charset val="204"/>
          </rPr>
          <t>Aleksei:</t>
        </r>
        <r>
          <rPr>
            <sz val="9"/>
            <color indexed="81"/>
            <rFont val="Tahoma"/>
            <family val="2"/>
            <charset val="204"/>
          </rPr>
          <t xml:space="preserve">
В случае если плановый объем бюджетных ассигнований бюджета Навлинского муниципального района на реализацию i-го основного мероприятия равен нулю, знаменатель дроби принимает значение, равное 1.</t>
        </r>
      </text>
    </comment>
    <comment ref="L7" authorId="0">
      <text>
        <r>
          <rPr>
            <b/>
            <sz val="9"/>
            <color indexed="81"/>
            <rFont val="Tahoma"/>
            <family val="2"/>
            <charset val="204"/>
          </rPr>
          <t>Aleksei: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0"/>
            <color indexed="81"/>
            <rFont val="Tahoma"/>
            <family val="2"/>
            <charset val="204"/>
          </rPr>
          <t xml:space="preserve">а) если показатель (индикатор) имеет желаемую (положительную) динамику увеличения значения:
If - фактическое значение показателя (индикатора)/Ip - плановое значение показателя (индикатора)
(при Ip = 0 коэффициент достижения показателя (индикатора) принимает значение, равное 0);
б) если показатель (индикатор) имеет желаемую (положительную) динамику уменьшения значения:
 Ip - плановое значение показателя (индикатора)/If - фактическое значение показателя (индикатора)
при If = 0 коэффициент достижения показателя (индикатора) принимает значение, равное 0;
</t>
        </r>
      </text>
    </comment>
    <comment ref="Q7" authorId="0">
      <text>
        <r>
          <rPr>
            <b/>
            <sz val="9"/>
            <color indexed="81"/>
            <rFont val="Tahoma"/>
            <family val="2"/>
            <charset val="204"/>
          </rPr>
          <t>Aleksei: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5. Эффективность основного мероприятия признается:
выше плановой, если коэффициент эффективности основного мероприятия составляет более 1;
плановой, если коэффициент эффективности основного мероприятия выше 0,8, но не более 1;
ниже плановой, если коэффициент эффективности основного мероприятия выше 0,5, но не более 0,8.
Реализация основного мероприятия признается неэффективной, если коэффициент эффективности основного мероприятия составляет не более 0,5.</t>
        </r>
      </text>
    </comment>
    <comment ref="V7" authorId="0">
      <text>
        <r>
          <rPr>
            <b/>
            <sz val="9"/>
            <color indexed="81"/>
            <rFont val="Tahoma"/>
            <family val="2"/>
            <charset val="204"/>
          </rPr>
          <t>Aleksei: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11"/>
            <color indexed="81"/>
            <rFont val="Tahoma"/>
            <family val="2"/>
            <charset val="204"/>
          </rPr>
          <t>7. Эффективность муниципальной программы признается:
выше плановой, если коэффициент эффективности муниципальной программы составляет более 1;
плановой, если коэффициент эффективности муниципальной программы выше 0,8, но не более 1;
ниже плановой, если коэффициент эффективности муниципальной программы выше 0,5, но не более 0,8.
Реализация муниципальной программы признается неэффективной, если коэффициент эффективности муниципальной программы составляет не более 0,5.</t>
        </r>
      </text>
    </comment>
    <comment ref="G8" authorId="0">
      <text>
        <r>
          <rPr>
            <b/>
            <sz val="9"/>
            <color indexed="81"/>
            <rFont val="Tahoma"/>
            <family val="2"/>
            <charset val="204"/>
          </rPr>
          <t>Aleksei:</t>
        </r>
        <r>
          <rPr>
            <sz val="9"/>
            <color indexed="81"/>
            <rFont val="Tahoma"/>
            <family val="2"/>
            <charset val="204"/>
          </rPr>
          <t xml:space="preserve">
В случае если плановый объем бюджетных ассигнований бюджета Навлинского муниципального района на реализацию i-го основного мероприятия равен нулю, знаменатель дроби принимает значение, равное 1.</t>
        </r>
      </text>
    </comment>
  </commentList>
</comments>
</file>

<file path=xl/sharedStrings.xml><?xml version="1.0" encoding="utf-8"?>
<sst xmlns="http://schemas.openxmlformats.org/spreadsheetml/2006/main" count="533" uniqueCount="112">
  <si>
    <t>№ п/п</t>
  </si>
  <si>
    <t>%</t>
  </si>
  <si>
    <t>1.1</t>
  </si>
  <si>
    <t>1.2</t>
  </si>
  <si>
    <t>1.3</t>
  </si>
  <si>
    <t>2.1</t>
  </si>
  <si>
    <t>3.1</t>
  </si>
  <si>
    <t>Факт</t>
  </si>
  <si>
    <t>План</t>
  </si>
  <si>
    <t>Таблица 1</t>
  </si>
  <si>
    <t>Единица измерения</t>
  </si>
  <si>
    <t>Направление динамики изменения показателя</t>
  </si>
  <si>
    <t>Уменьшение</t>
  </si>
  <si>
    <t>х</t>
  </si>
  <si>
    <t>Увеличение</t>
  </si>
  <si>
    <t>Расчетное значение</t>
  </si>
  <si>
    <t>Значение в отчет</t>
  </si>
  <si>
    <t>Фактическое значение</t>
  </si>
  <si>
    <t xml:space="preserve">Эффективность основного мероприятия </t>
  </si>
  <si>
    <t xml:space="preserve">Эффективность муниципальной программы </t>
  </si>
  <si>
    <t>Наименование мпуниципальной программы (основного мероприятия, индикатора (показателя) программы)</t>
  </si>
  <si>
    <t>Оценка эффективности муниципальной программы</t>
  </si>
  <si>
    <t xml:space="preserve">Оценка эффективности основных мероприятий муниципальной программы
</t>
  </si>
  <si>
    <t>Наименование критерия</t>
  </si>
  <si>
    <t>Весовой коэффициент критерия</t>
  </si>
  <si>
    <t>Градация критерия</t>
  </si>
  <si>
    <t>Балльная оценка критерия</t>
  </si>
  <si>
    <t>Объем привлеченных средств областного бюджета, имеющих целевой характер, и внебюджетных источников на 1 рубль бюджета района (в случае предоставления ответственным исполнителем муниципальной программы обоснования невозможности привлечения средств областного бюджета, носящих целевой характер, и внебюджетных источников, балльная оценка принимает значение, равное 1. 
Решение об учете обоснования при проведении оценки эффективности муниципальной программы принимается отделом экономического развития)</t>
  </si>
  <si>
    <t>Изменение плановых значений, состава показателей (индикаторов)</t>
  </si>
  <si>
    <t>Качество планирования значений показателей (индикаторов)</t>
  </si>
  <si>
    <t>Своевременность и полнота представления отчетности о реализации муниципальной программы</t>
  </si>
  <si>
    <t>Критерии качества управления муниципальной программой, применяемые при оценке эффективности муниципальной программы</t>
  </si>
  <si>
    <t>Таблица 2</t>
  </si>
  <si>
    <t>Факитческое значение бальной оценки критерия</t>
  </si>
  <si>
    <t>Привлечено более 5 рублей из областного бюджета и внебюджетных источников на 1 рубль бюджета района</t>
  </si>
  <si>
    <t>Привлечено от 3 до 5 рублей из областного бюджета и внебюджетных источников на 1 рубль бюджета района</t>
  </si>
  <si>
    <t>Привлечено от 1 до 3 рублей из областного бюджета и внебюджетных источников на 1 рубль бюджета района</t>
  </si>
  <si>
    <t>Привлечено менее 1 рубля из областного бюджета и внебюджетных источников на 1 рубль бюджета района</t>
  </si>
  <si>
    <t>Средств из областного бюджета и (или) внебюджетных источников не привлечено</t>
  </si>
  <si>
    <t>Изменения в муниципальную программу в части ухудшения плановых значений показателей (индикаторов) (отклонение более 10%), исключения показателей (индикаторов) не вносились (за исключением случаев, если изменения в муниципальную программу в части ухудшения плановых значений показателей (индикаторов), исключения показателей (индикаторов) внесены в соответствии с требованиями федерального (регионального) законодательства и нпа района вследствие обстоятельств непреодолимой силы или в случае существенного (более чем на 20%) сокращения объема финансового обеспечения реализации муниципальной программы в отношении показателей (индикаторов) муниципальной программы, основных мероприятий в отношении показателей (индикаторов)</t>
  </si>
  <si>
    <t>В течение отчетного финансового года внесены изменения в муниципальную программу в части ухудшения плановых значений показателей (индикаторов) (отклонение более 10%), исключения показателей (индикаторов) (за исключением случаев, если изменения в муниципальную программу в части ухудшения плановых значений показателей (индикаторов), исключения показателей (индикаторов) внесены в соответствии с требованиями федерального (регионального) законодательства и нпа района вследствие обстоятельств непреодолимой силы или в случае существенного (более чем на 20%) сокращения объема финансового обеспечения реализации муниципальной программы в отношении показателей (индикаторов) муниципальной программы, основных мероприятий в отношении показателей (индикаторов)</t>
  </si>
  <si>
    <t>Отсутствуют показатели (индикаторы) перевыполнение которых по итогам отчетного финансового года составляет более 20%</t>
  </si>
  <si>
    <t>Имеются показатели (индикаторы) перевыполнение которых по итогам отчетного финансового года составляет более 20%</t>
  </si>
  <si>
    <t>Соответствие критерию</t>
  </si>
  <si>
    <t>Несоответствие критерию</t>
  </si>
  <si>
    <t>Коэффициент качества управления муниципальной программой, (КУП)</t>
  </si>
  <si>
    <t>Плановый объем бюджетных ассигнований бюджета Навлинского муниципального района на реализацию i-го основного мероприятия, (Vpi)</t>
  </si>
  <si>
    <t>Фактический объем бюджетных ассигнований бюджета Навлинского муниципального района на реализацию i-го основного мероприятия, (Vfi)</t>
  </si>
  <si>
    <t>Весовой коэффициент i-го основного мероприятия, (pi)</t>
  </si>
  <si>
    <t>Плановое значение показателя (индикатора), (Ip)</t>
  </si>
  <si>
    <t>Фактическое значение показателя (индикатора), (If)</t>
  </si>
  <si>
    <t>Коэффициент достижения j-го показателя (индикатора) основного мероприятия, (Kj)</t>
  </si>
  <si>
    <t>Количество показателей (индикаторов), характеризующих i-е основное мероприятие, (j)</t>
  </si>
  <si>
    <t>Коэффициент достижения показателей (индикаторов) i-го основного мероприятия, (Kmi)</t>
  </si>
  <si>
    <t>Коэффициент эффективности i-го основного мероприятия, (KOMi)</t>
  </si>
  <si>
    <t>Коэффициент достижения показателей (индикаторов) муниципальной программы, (КП)</t>
  </si>
  <si>
    <t>Коэффициент эффективности муниципальной программы, (R)</t>
  </si>
  <si>
    <t>№ п/п
(порядковые номера индикаторов (показателей))</t>
  </si>
  <si>
    <t>Коэффициент эффективности i-го основного мероприятия по весовому коэффициенту pi i-го основного мероприятия, удовлетворяющий условию ∑pi =1, (KOMi)</t>
  </si>
  <si>
    <t>План реализации муниципальной программы</t>
  </si>
  <si>
    <t>Наименование муниципальной программы(подпрограммы основное мероприятие)</t>
  </si>
  <si>
    <t>Источник финансового обеспечения</t>
  </si>
  <si>
    <t>Ответственный исполнитель, соисполнители</t>
  </si>
  <si>
    <t>Связь основного мероприятия и показателей (порядковые номера показателей)</t>
  </si>
  <si>
    <t>2021 год</t>
  </si>
  <si>
    <t>2022 год</t>
  </si>
  <si>
    <t>2023 год</t>
  </si>
  <si>
    <t xml:space="preserve">2024 год </t>
  </si>
  <si>
    <t>2025 год</t>
  </si>
  <si>
    <t>средства федерального бюджета</t>
  </si>
  <si>
    <t>средства областного бюджета</t>
  </si>
  <si>
    <t>средства местных бюджетов</t>
  </si>
  <si>
    <t>внебюджетные средства</t>
  </si>
  <si>
    <t>итого</t>
  </si>
  <si>
    <t>Приложение №2</t>
  </si>
  <si>
    <t>Сведения о показателях (индикаторах) муниципальной программы, показателях (индикаторах) основных мероприятий</t>
  </si>
  <si>
    <t>Наименование показателя (индикатора)</t>
  </si>
  <si>
    <t>2024 год</t>
  </si>
  <si>
    <t>Показатели (индикаторы) муниципальной программы</t>
  </si>
  <si>
    <t>Отношение объема муниципального долга Навлинского района по состоянию на 1 января года к общему годовому объемов доходов бюджета Навлинского муниципального района в отчетном финансовом году (без учета объемов безвозмездных поступлений)</t>
  </si>
  <si>
    <t>Превышение ставки по привлеченным кредитам коммерческих банков над ставкой рефинансирования Банка России</t>
  </si>
  <si>
    <t>Доля просроченной кредиторской задолженности по состоянию на конец отчётного периода в общем объёме расходов бюджета Навлинского муниципального района</t>
  </si>
  <si>
    <t>Доля выпадающих в результате предоставления налоговых льгот доходов бюджета Навлинского муниципального района в общем объёме налоговых и неналоговых доходов</t>
  </si>
  <si>
    <t>не более 10,0</t>
  </si>
  <si>
    <t>не менее 95,0</t>
  </si>
  <si>
    <t>Обеспечение публикации в сети «Интернет» информации о системе управления муниципальными финансами Навлинского района</t>
  </si>
  <si>
    <t>Динамика просроченной кредиторской задолженности муниципальных учреждений</t>
  </si>
  <si>
    <t>% к предыдущему периоду</t>
  </si>
  <si>
    <t>Доля сбалансированности бюджетов поселений Навлинского района</t>
  </si>
  <si>
    <t>руб. коп.</t>
  </si>
  <si>
    <t>Отклонение фактического объема налоговых и неналоговых доходов от первоначального плана (не более)</t>
  </si>
  <si>
    <t>Доля расходов бюджета Навлинского муниципального района, формируемых в рамках муниципальной программ (не менее)</t>
  </si>
  <si>
    <t>Плановая</t>
  </si>
  <si>
    <t>Выше плановой</t>
  </si>
  <si>
    <t>-</t>
  </si>
  <si>
    <t>Управление муниципальным имуществом Навлинского района</t>
  </si>
  <si>
    <t>Материально-техническое, финансовое обеспечение деятельности аппарата управления Навлинского района</t>
  </si>
  <si>
    <t>Обеспечение эффективного управления и распоряжения муниципальным имуществом Навлинского района</t>
  </si>
  <si>
    <t>Оценка имущества, признание прав и регулирование отношений  муниципальной собственности</t>
  </si>
  <si>
    <t xml:space="preserve">Мероприятия по землеустройству и землепользованию </t>
  </si>
  <si>
    <t>Эксплуатация и содержание имущества казны муниципального образования</t>
  </si>
  <si>
    <t>к муниципальной программе «Управление муниципальным имуществом  Навлинского района»</t>
  </si>
  <si>
    <t>Отдел по УМИ администрации Навлинского района</t>
  </si>
  <si>
    <t>2,4,5</t>
  </si>
  <si>
    <t>Обеспечение публикации в сети «Интернет» информации о системе управления муниципальным имуществом Навлинского района</t>
  </si>
  <si>
    <t>Оценка эффективности муниципальной программы, основных мероприятий муниципальной программы «Управление муниципальным имуществом  Навлинского района» за 2022 год</t>
  </si>
  <si>
    <t>Управление муниципальным имуществом  Навлинского района</t>
  </si>
  <si>
    <t>Мероприятия материально-техническому, финансовому  обеспечению деятельности аппарата отдела Навлинского района</t>
  </si>
  <si>
    <t>Оценка имущества , признание прав и регулирование отношений муниципальной собственности</t>
  </si>
  <si>
    <t>Ниже плановой</t>
  </si>
  <si>
    <t>2026 год</t>
  </si>
  <si>
    <t>2027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</si>
</sst>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_ ;[Red]\-#,##0.00\ "/>
    <numFmt numFmtId="165" formatCode="#,##0_ ;[Red]\-#,##0\ "/>
    <numFmt numFmtId="166" formatCode="#,##0.000_ ;[Red]\-#,##0.000\ "/>
    <numFmt numFmtId="167" formatCode="#,##0.0_ ;[Red]\-#,##0.0\ "/>
    <numFmt numFmtId="168" formatCode="#,##0.0"/>
  </numFmts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11"/>
      <color indexed="81"/>
      <name val="Tahoma"/>
      <family val="2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i/>
      <sz val="8"/>
      <color rgb="FF000000"/>
      <name val="Times New Roman"/>
      <family val="1"/>
      <charset val="204"/>
    </font>
    <font>
      <b/>
      <i/>
      <sz val="8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0" fillId="0" borderId="0" xfId="0" applyFill="1"/>
    <xf numFmtId="164" fontId="3" fillId="2" borderId="1" xfId="0" applyNumberFormat="1" applyFont="1" applyFill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Fill="1" applyBorder="1" applyAlignment="1">
      <alignment horizontal="right" vertical="top" wrapText="1"/>
    </xf>
    <xf numFmtId="164" fontId="2" fillId="3" borderId="1" xfId="0" applyNumberFormat="1" applyFont="1" applyFill="1" applyBorder="1" applyAlignment="1">
      <alignment horizontal="right" vertical="top" wrapText="1"/>
    </xf>
    <xf numFmtId="165" fontId="2" fillId="3" borderId="1" xfId="0" applyNumberFormat="1" applyFont="1" applyFill="1" applyBorder="1" applyAlignment="1">
      <alignment horizontal="right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164" fontId="2" fillId="0" borderId="0" xfId="0" applyNumberFormat="1" applyFont="1" applyAlignment="1">
      <alignment horizontal="right" vertical="top" wrapText="1"/>
    </xf>
    <xf numFmtId="165" fontId="2" fillId="0" borderId="0" xfId="0" applyNumberFormat="1" applyFont="1" applyAlignment="1">
      <alignment horizontal="right" vertical="top" wrapText="1"/>
    </xf>
    <xf numFmtId="167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center" vertical="top" wrapText="1"/>
    </xf>
    <xf numFmtId="0" fontId="2" fillId="0" borderId="1" xfId="0" applyFont="1" applyFill="1" applyBorder="1" applyAlignment="1">
      <alignment horizontal="right" vertical="top" wrapText="1"/>
    </xf>
    <xf numFmtId="164" fontId="3" fillId="4" borderId="1" xfId="0" applyNumberFormat="1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68" fontId="2" fillId="0" borderId="1" xfId="0" applyNumberFormat="1" applyFont="1" applyBorder="1" applyAlignment="1">
      <alignment horizontal="center" vertical="top" wrapText="1"/>
    </xf>
    <xf numFmtId="167" fontId="2" fillId="0" borderId="1" xfId="0" applyNumberFormat="1" applyFont="1" applyBorder="1" applyAlignment="1">
      <alignment horizontal="center" vertical="top" wrapText="1"/>
    </xf>
    <xf numFmtId="167" fontId="3" fillId="4" borderId="1" xfId="0" applyNumberFormat="1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right" vertical="top" wrapText="1"/>
    </xf>
    <xf numFmtId="166" fontId="3" fillId="2" borderId="1" xfId="0" applyNumberFormat="1" applyFont="1" applyFill="1" applyBorder="1" applyAlignment="1">
      <alignment horizontal="right" vertical="top" wrapText="1"/>
    </xf>
    <xf numFmtId="165" fontId="3" fillId="2" borderId="1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68" fontId="2" fillId="0" borderId="1" xfId="0" applyNumberFormat="1" applyFont="1" applyFill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9" fillId="5" borderId="3" xfId="0" applyFont="1" applyFill="1" applyBorder="1" applyAlignment="1">
      <alignment vertical="top" wrapText="1"/>
    </xf>
    <xf numFmtId="0" fontId="11" fillId="5" borderId="1" xfId="0" applyFont="1" applyFill="1" applyBorder="1" applyAlignment="1">
      <alignment vertical="top" wrapText="1"/>
    </xf>
    <xf numFmtId="164" fontId="11" fillId="2" borderId="1" xfId="0" applyNumberFormat="1" applyFont="1" applyFill="1" applyBorder="1" applyAlignment="1">
      <alignment horizontal="right" vertical="top" wrapText="1"/>
    </xf>
    <xf numFmtId="0" fontId="9" fillId="5" borderId="6" xfId="0" applyFont="1" applyFill="1" applyBorder="1" applyAlignment="1">
      <alignment vertical="top" wrapText="1"/>
    </xf>
    <xf numFmtId="49" fontId="9" fillId="5" borderId="6" xfId="0" applyNumberFormat="1" applyFont="1" applyFill="1" applyBorder="1" applyAlignment="1">
      <alignment vertical="top" wrapText="1"/>
    </xf>
    <xf numFmtId="49" fontId="9" fillId="5" borderId="4" xfId="0" applyNumberFormat="1" applyFont="1" applyFill="1" applyBorder="1" applyAlignment="1">
      <alignment vertical="top" wrapText="1"/>
    </xf>
    <xf numFmtId="0" fontId="12" fillId="5" borderId="1" xfId="0" applyFont="1" applyFill="1" applyBorder="1" applyAlignment="1">
      <alignment vertical="top" wrapText="1"/>
    </xf>
    <xf numFmtId="164" fontId="12" fillId="2" borderId="1" xfId="0" applyNumberFormat="1" applyFont="1" applyFill="1" applyBorder="1" applyAlignment="1">
      <alignment horizontal="right" vertical="top" wrapText="1"/>
    </xf>
    <xf numFmtId="0" fontId="13" fillId="5" borderId="1" xfId="0" applyFont="1" applyFill="1" applyBorder="1" applyAlignment="1">
      <alignment vertical="top" wrapText="1"/>
    </xf>
    <xf numFmtId="0" fontId="14" fillId="5" borderId="1" xfId="0" applyFont="1" applyFill="1" applyBorder="1" applyAlignment="1">
      <alignment vertical="top" wrapText="1"/>
    </xf>
    <xf numFmtId="164" fontId="14" fillId="2" borderId="1" xfId="0" applyNumberFormat="1" applyFont="1" applyFill="1" applyBorder="1" applyAlignment="1">
      <alignment horizontal="right" vertical="top" wrapText="1"/>
    </xf>
    <xf numFmtId="0" fontId="9" fillId="0" borderId="0" xfId="0" applyFont="1" applyAlignment="1">
      <alignment wrapText="1"/>
    </xf>
    <xf numFmtId="168" fontId="2" fillId="3" borderId="1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right" vertical="top" wrapText="1"/>
    </xf>
    <xf numFmtId="164" fontId="13" fillId="0" borderId="1" xfId="0" applyNumberFormat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/>
    </xf>
    <xf numFmtId="166" fontId="2" fillId="3" borderId="1" xfId="0" applyNumberFormat="1" applyFont="1" applyFill="1" applyBorder="1" applyAlignment="1">
      <alignment horizontal="right" vertical="top" wrapText="1"/>
    </xf>
    <xf numFmtId="168" fontId="2" fillId="3" borderId="1" xfId="0" applyNumberFormat="1" applyFont="1" applyFill="1" applyBorder="1" applyAlignment="1">
      <alignment horizontal="right" vertical="top" wrapText="1"/>
    </xf>
    <xf numFmtId="164" fontId="2" fillId="6" borderId="1" xfId="0" applyNumberFormat="1" applyFont="1" applyFill="1" applyBorder="1" applyAlignment="1">
      <alignment horizontal="right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166" fontId="3" fillId="4" borderId="1" xfId="0" applyNumberFormat="1" applyFont="1" applyFill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8" fontId="3" fillId="3" borderId="1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 vertical="top" wrapText="1"/>
    </xf>
    <xf numFmtId="164" fontId="3" fillId="3" borderId="1" xfId="0" applyNumberFormat="1" applyFont="1" applyFill="1" applyBorder="1" applyAlignment="1">
      <alignment horizontal="right" vertical="top" wrapText="1"/>
    </xf>
    <xf numFmtId="168" fontId="3" fillId="6" borderId="1" xfId="0" applyNumberFormat="1" applyFont="1" applyFill="1" applyBorder="1" applyAlignment="1">
      <alignment horizontal="right" vertical="top" wrapText="1"/>
    </xf>
    <xf numFmtId="0" fontId="3" fillId="6" borderId="1" xfId="0" applyFont="1" applyFill="1" applyBorder="1" applyAlignment="1">
      <alignment horizontal="right" vertical="top" wrapText="1"/>
    </xf>
    <xf numFmtId="164" fontId="3" fillId="6" borderId="1" xfId="0" applyNumberFormat="1" applyFont="1" applyFill="1" applyBorder="1" applyAlignment="1">
      <alignment horizontal="right" vertical="top" wrapText="1"/>
    </xf>
    <xf numFmtId="165" fontId="2" fillId="6" borderId="1" xfId="0" applyNumberFormat="1" applyFont="1" applyFill="1" applyBorder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right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168" fontId="3" fillId="2" borderId="1" xfId="0" applyNumberFormat="1" applyFont="1" applyFill="1" applyBorder="1" applyAlignment="1">
      <alignment horizontal="right" vertical="top" wrapText="1"/>
    </xf>
    <xf numFmtId="0" fontId="2" fillId="0" borderId="8" xfId="0" applyFont="1" applyFill="1" applyBorder="1" applyAlignment="1">
      <alignment horizontal="right" vertical="top" wrapText="1"/>
    </xf>
    <xf numFmtId="168" fontId="2" fillId="0" borderId="8" xfId="0" applyNumberFormat="1" applyFont="1" applyFill="1" applyBorder="1" applyAlignment="1">
      <alignment horizontal="right" vertical="top" wrapText="1"/>
    </xf>
    <xf numFmtId="0" fontId="0" fillId="0" borderId="1" xfId="0" applyBorder="1"/>
    <xf numFmtId="0" fontId="11" fillId="0" borderId="8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15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5" borderId="1" xfId="0" applyFont="1" applyFill="1" applyBorder="1" applyAlignment="1">
      <alignment horizontal="center" vertical="top" wrapText="1"/>
    </xf>
    <xf numFmtId="0" fontId="9" fillId="5" borderId="1" xfId="0" applyFont="1" applyFill="1" applyBorder="1" applyAlignment="1">
      <alignment horizontal="center" vertical="top" wrapText="1"/>
    </xf>
    <xf numFmtId="49" fontId="13" fillId="5" borderId="1" xfId="0" applyNumberFormat="1" applyFont="1" applyFill="1" applyBorder="1" applyAlignment="1">
      <alignment horizontal="center" vertical="top" wrapText="1"/>
    </xf>
    <xf numFmtId="0" fontId="13" fillId="5" borderId="1" xfId="0" applyFont="1" applyFill="1" applyBorder="1" applyAlignment="1">
      <alignment horizontal="center" vertical="top" wrapText="1"/>
    </xf>
    <xf numFmtId="0" fontId="11" fillId="5" borderId="3" xfId="0" applyFont="1" applyFill="1" applyBorder="1" applyAlignment="1">
      <alignment horizontal="center" vertical="top" wrapText="1"/>
    </xf>
    <xf numFmtId="0" fontId="11" fillId="5" borderId="6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49" fontId="11" fillId="5" borderId="1" xfId="0" applyNumberFormat="1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right" vertical="top" wrapText="1"/>
    </xf>
    <xf numFmtId="0" fontId="4" fillId="0" borderId="0" xfId="0" applyFont="1" applyAlignment="1">
      <alignment horizontal="center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167" fontId="3" fillId="4" borderId="1" xfId="0" applyNumberFormat="1" applyFont="1" applyFill="1" applyBorder="1" applyAlignment="1">
      <alignment horizontal="center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top" wrapText="1"/>
    </xf>
    <xf numFmtId="164" fontId="3" fillId="3" borderId="1" xfId="0" applyNumberFormat="1" applyFont="1" applyFill="1" applyBorder="1" applyAlignment="1">
      <alignment horizontal="center" vertical="top" wrapText="1"/>
    </xf>
    <xf numFmtId="167" fontId="2" fillId="3" borderId="10" xfId="0" applyNumberFormat="1" applyFont="1" applyFill="1" applyBorder="1" applyAlignment="1">
      <alignment horizontal="center" vertical="top" wrapText="1"/>
    </xf>
    <xf numFmtId="167" fontId="2" fillId="3" borderId="7" xfId="0" applyNumberFormat="1" applyFont="1" applyFill="1" applyBorder="1" applyAlignment="1">
      <alignment horizontal="center" vertical="top" wrapText="1"/>
    </xf>
    <xf numFmtId="167" fontId="2" fillId="3" borderId="13" xfId="0" applyNumberFormat="1" applyFont="1" applyFill="1" applyBorder="1" applyAlignment="1">
      <alignment horizontal="center" vertical="top" wrapText="1"/>
    </xf>
    <xf numFmtId="167" fontId="2" fillId="3" borderId="14" xfId="0" applyNumberFormat="1" applyFont="1" applyFill="1" applyBorder="1" applyAlignment="1">
      <alignment horizontal="center" vertical="top" wrapText="1"/>
    </xf>
    <xf numFmtId="167" fontId="2" fillId="3" borderId="15" xfId="0" applyNumberFormat="1" applyFont="1" applyFill="1" applyBorder="1" applyAlignment="1">
      <alignment horizontal="center" vertical="top" wrapText="1"/>
    </xf>
    <xf numFmtId="167" fontId="2" fillId="3" borderId="5" xfId="0" applyNumberFormat="1" applyFont="1" applyFill="1" applyBorder="1" applyAlignment="1">
      <alignment horizontal="center" vertical="top" wrapText="1"/>
    </xf>
    <xf numFmtId="167" fontId="2" fillId="0" borderId="10" xfId="0" applyNumberFormat="1" applyFont="1" applyFill="1" applyBorder="1" applyAlignment="1">
      <alignment horizontal="center" vertical="top" wrapText="1"/>
    </xf>
    <xf numFmtId="167" fontId="2" fillId="0" borderId="7" xfId="0" applyNumberFormat="1" applyFont="1" applyFill="1" applyBorder="1" applyAlignment="1">
      <alignment horizontal="center" vertical="top" wrapText="1"/>
    </xf>
    <xf numFmtId="167" fontId="2" fillId="0" borderId="15" xfId="0" applyNumberFormat="1" applyFont="1" applyFill="1" applyBorder="1" applyAlignment="1">
      <alignment horizontal="center" vertical="top" wrapText="1"/>
    </xf>
    <xf numFmtId="167" fontId="2" fillId="0" borderId="5" xfId="0" applyNumberFormat="1" applyFont="1" applyFill="1" applyBorder="1" applyAlignment="1">
      <alignment horizontal="center" vertical="top" wrapText="1"/>
    </xf>
    <xf numFmtId="167" fontId="2" fillId="0" borderId="13" xfId="0" applyNumberFormat="1" applyFont="1" applyFill="1" applyBorder="1" applyAlignment="1">
      <alignment horizontal="center" vertical="top" wrapText="1"/>
    </xf>
    <xf numFmtId="167" fontId="2" fillId="0" borderId="14" xfId="0" applyNumberFormat="1" applyFont="1" applyFill="1" applyBorder="1" applyAlignment="1">
      <alignment horizontal="center" vertical="top" wrapText="1"/>
    </xf>
    <xf numFmtId="167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99FFCC"/>
      <color rgb="FFFFCCCC"/>
      <color rgb="FFFF7C80"/>
      <color rgb="FFFFFFCC"/>
      <color rgb="FF00FF00"/>
      <color rgb="FFFF9999"/>
      <color rgb="FF00FFFF"/>
      <color rgb="FFFF99FF"/>
      <color rgb="FFD5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tabSelected="1" zoomScale="110" zoomScaleNormal="110" workbookViewId="0">
      <selection activeCell="M22" sqref="M22"/>
    </sheetView>
  </sheetViews>
  <sheetFormatPr defaultRowHeight="15" x14ac:dyDescent="0.25"/>
  <cols>
    <col min="1" max="1" width="4.140625" customWidth="1"/>
    <col min="2" max="2" width="5.28515625" customWidth="1"/>
    <col min="3" max="3" width="29.7109375" customWidth="1"/>
    <col min="4" max="4" width="31" customWidth="1"/>
    <col min="5" max="14" width="11.42578125" customWidth="1"/>
    <col min="15" max="15" width="17.42578125" customWidth="1"/>
    <col min="16" max="16" width="19" customWidth="1"/>
  </cols>
  <sheetData>
    <row r="1" spans="2:16" ht="15.75" x14ac:dyDescent="0.25">
      <c r="B1" s="58"/>
      <c r="C1" s="58"/>
      <c r="D1" s="58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2:16" ht="15.75" x14ac:dyDescent="0.25">
      <c r="B2" s="58"/>
      <c r="C2" s="58"/>
      <c r="D2" s="58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</row>
    <row r="3" spans="2:16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</row>
    <row r="4" spans="2:16" ht="15.75" x14ac:dyDescent="0.25">
      <c r="B4" s="93" t="s">
        <v>59</v>
      </c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</row>
    <row r="5" spans="2:16" ht="15.75" x14ac:dyDescent="0.25"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2:16" x14ac:dyDescent="0.25">
      <c r="B6" s="94" t="s">
        <v>0</v>
      </c>
      <c r="C6" s="94" t="s">
        <v>60</v>
      </c>
      <c r="D6" s="94" t="s">
        <v>61</v>
      </c>
      <c r="E6" s="97"/>
      <c r="F6" s="97"/>
      <c r="G6" s="97"/>
      <c r="H6" s="97"/>
      <c r="I6" s="97"/>
      <c r="J6" s="97"/>
      <c r="K6" s="97"/>
      <c r="L6" s="97"/>
      <c r="M6" s="97"/>
      <c r="N6" s="98"/>
      <c r="O6" s="94" t="s">
        <v>62</v>
      </c>
      <c r="P6" s="94" t="s">
        <v>63</v>
      </c>
    </row>
    <row r="7" spans="2:16" x14ac:dyDescent="0.25">
      <c r="B7" s="95"/>
      <c r="C7" s="95"/>
      <c r="D7" s="95"/>
      <c r="E7" s="90" t="s">
        <v>66</v>
      </c>
      <c r="F7" s="91"/>
      <c r="G7" s="90" t="s">
        <v>67</v>
      </c>
      <c r="H7" s="91"/>
      <c r="I7" s="90" t="s">
        <v>68</v>
      </c>
      <c r="J7" s="91"/>
      <c r="K7" s="90" t="s">
        <v>110</v>
      </c>
      <c r="L7" s="91"/>
      <c r="M7" s="90" t="s">
        <v>111</v>
      </c>
      <c r="N7" s="143"/>
      <c r="O7" s="95"/>
      <c r="P7" s="95"/>
    </row>
    <row r="8" spans="2:16" x14ac:dyDescent="0.25">
      <c r="B8" s="96"/>
      <c r="C8" s="96"/>
      <c r="D8" s="96"/>
      <c r="E8" s="46" t="s">
        <v>8</v>
      </c>
      <c r="F8" s="46" t="s">
        <v>7</v>
      </c>
      <c r="G8" s="46" t="s">
        <v>8</v>
      </c>
      <c r="H8" s="46" t="s">
        <v>7</v>
      </c>
      <c r="I8" s="46" t="s">
        <v>8</v>
      </c>
      <c r="J8" s="46" t="s">
        <v>7</v>
      </c>
      <c r="K8" s="46" t="s">
        <v>8</v>
      </c>
      <c r="L8" s="46" t="s">
        <v>7</v>
      </c>
      <c r="M8" s="46" t="s">
        <v>8</v>
      </c>
      <c r="N8" s="46" t="s">
        <v>7</v>
      </c>
      <c r="O8" s="96"/>
      <c r="P8" s="96"/>
    </row>
    <row r="9" spans="2:16" ht="22.5" customHeight="1" x14ac:dyDescent="0.25">
      <c r="B9" s="47"/>
      <c r="C9" s="103" t="s">
        <v>95</v>
      </c>
      <c r="D9" s="48" t="s">
        <v>69</v>
      </c>
      <c r="E9" s="49">
        <f t="shared" ref="E9:H9" si="0">E14+E24+E34</f>
        <v>0</v>
      </c>
      <c r="F9" s="49">
        <f t="shared" si="0"/>
        <v>0</v>
      </c>
      <c r="G9" s="49">
        <f t="shared" si="0"/>
        <v>0</v>
      </c>
      <c r="H9" s="49">
        <f t="shared" si="0"/>
        <v>0</v>
      </c>
      <c r="I9" s="49">
        <v>0</v>
      </c>
      <c r="J9" s="49">
        <v>0</v>
      </c>
      <c r="K9" s="49">
        <v>0</v>
      </c>
      <c r="L9" s="49">
        <v>0</v>
      </c>
      <c r="M9" s="49">
        <v>0</v>
      </c>
      <c r="N9" s="49">
        <v>0</v>
      </c>
      <c r="O9" s="99" t="s">
        <v>102</v>
      </c>
      <c r="P9" s="100"/>
    </row>
    <row r="10" spans="2:16" x14ac:dyDescent="0.25">
      <c r="B10" s="50"/>
      <c r="C10" s="104"/>
      <c r="D10" s="48" t="s">
        <v>70</v>
      </c>
      <c r="E10" s="49">
        <v>0</v>
      </c>
      <c r="F10" s="49">
        <f t="shared" ref="F10" si="1">F15+F25+F35</f>
        <v>0</v>
      </c>
      <c r="G10" s="49">
        <v>31368.92</v>
      </c>
      <c r="H10" s="49">
        <f t="shared" ref="H10" si="2">H15+H25+H35</f>
        <v>0</v>
      </c>
      <c r="I10" s="49">
        <v>0</v>
      </c>
      <c r="J10" s="49">
        <v>0</v>
      </c>
      <c r="K10" s="49">
        <v>0</v>
      </c>
      <c r="L10" s="49">
        <v>0</v>
      </c>
      <c r="M10" s="49">
        <v>0</v>
      </c>
      <c r="N10" s="49">
        <v>0</v>
      </c>
      <c r="O10" s="99"/>
      <c r="P10" s="100"/>
    </row>
    <row r="11" spans="2:16" x14ac:dyDescent="0.25">
      <c r="B11" s="50"/>
      <c r="C11" s="104"/>
      <c r="D11" s="48" t="s">
        <v>71</v>
      </c>
      <c r="E11" s="49">
        <v>3399454</v>
      </c>
      <c r="F11" s="49">
        <f t="shared" ref="F11" si="3">F16+F26+F36</f>
        <v>0</v>
      </c>
      <c r="G11" s="49">
        <v>2408694</v>
      </c>
      <c r="H11" s="49">
        <f t="shared" ref="H11" si="4">H16+H26+H36</f>
        <v>0</v>
      </c>
      <c r="I11" s="49">
        <v>3539286</v>
      </c>
      <c r="J11" s="49">
        <v>0</v>
      </c>
      <c r="K11" s="49">
        <v>3374625</v>
      </c>
      <c r="L11" s="49">
        <v>0</v>
      </c>
      <c r="M11" s="49">
        <v>3374625</v>
      </c>
      <c r="N11" s="49">
        <v>0</v>
      </c>
      <c r="O11" s="99"/>
      <c r="P11" s="100"/>
    </row>
    <row r="12" spans="2:16" x14ac:dyDescent="0.25">
      <c r="B12" s="51"/>
      <c r="C12" s="104"/>
      <c r="D12" s="48" t="s">
        <v>72</v>
      </c>
      <c r="E12" s="49">
        <f t="shared" ref="E12:H12" si="5">E17+E27+E37</f>
        <v>0</v>
      </c>
      <c r="F12" s="49">
        <f t="shared" si="5"/>
        <v>0</v>
      </c>
      <c r="G12" s="49">
        <f t="shared" si="5"/>
        <v>0</v>
      </c>
      <c r="H12" s="49">
        <f t="shared" si="5"/>
        <v>0</v>
      </c>
      <c r="I12" s="49">
        <v>0</v>
      </c>
      <c r="J12" s="49">
        <v>0</v>
      </c>
      <c r="K12" s="49">
        <v>0</v>
      </c>
      <c r="L12" s="49">
        <v>0</v>
      </c>
      <c r="M12" s="49">
        <v>0</v>
      </c>
      <c r="N12" s="49">
        <v>0</v>
      </c>
      <c r="O12" s="99"/>
      <c r="P12" s="100"/>
    </row>
    <row r="13" spans="2:16" x14ac:dyDescent="0.25">
      <c r="B13" s="52"/>
      <c r="C13" s="105"/>
      <c r="D13" s="53" t="s">
        <v>73</v>
      </c>
      <c r="E13" s="54">
        <f t="shared" ref="E13:H13" si="6">SUM(E9:E12)</f>
        <v>3399454</v>
      </c>
      <c r="F13" s="54">
        <f t="shared" si="6"/>
        <v>0</v>
      </c>
      <c r="G13" s="54">
        <f t="shared" si="6"/>
        <v>2440062.92</v>
      </c>
      <c r="H13" s="54">
        <f t="shared" si="6"/>
        <v>0</v>
      </c>
      <c r="I13" s="54">
        <f>SUM(I9:I12)</f>
        <v>3539286</v>
      </c>
      <c r="J13" s="54">
        <f>SUM(J9:J12)</f>
        <v>0</v>
      </c>
      <c r="K13" s="54">
        <f>SUM(K9:K12)</f>
        <v>3374625</v>
      </c>
      <c r="L13" s="54">
        <f>SUM(L9:L12)</f>
        <v>0</v>
      </c>
      <c r="M13" s="54">
        <f>SUM(M9:M12)</f>
        <v>3374625</v>
      </c>
      <c r="N13" s="54">
        <f>SUM(N9:N12)</f>
        <v>0</v>
      </c>
      <c r="O13" s="99"/>
      <c r="P13" s="100"/>
    </row>
    <row r="14" spans="2:16" x14ac:dyDescent="0.25">
      <c r="B14" s="101">
        <v>1</v>
      </c>
      <c r="C14" s="102" t="s">
        <v>96</v>
      </c>
      <c r="D14" s="55" t="s">
        <v>69</v>
      </c>
      <c r="E14" s="61">
        <v>0</v>
      </c>
      <c r="F14" s="61">
        <v>0</v>
      </c>
      <c r="G14" s="61">
        <v>0</v>
      </c>
      <c r="H14" s="61">
        <v>0</v>
      </c>
      <c r="I14" s="61">
        <v>0</v>
      </c>
      <c r="J14" s="61">
        <v>0</v>
      </c>
      <c r="K14" s="61">
        <v>0</v>
      </c>
      <c r="L14" s="61">
        <v>0</v>
      </c>
      <c r="M14" s="61">
        <v>0</v>
      </c>
      <c r="N14" s="61">
        <v>0</v>
      </c>
      <c r="O14" s="99" t="s">
        <v>102</v>
      </c>
      <c r="P14" s="99"/>
    </row>
    <row r="15" spans="2:16" x14ac:dyDescent="0.25">
      <c r="B15" s="101"/>
      <c r="C15" s="102"/>
      <c r="D15" s="55" t="s">
        <v>70</v>
      </c>
      <c r="E15" s="61">
        <v>0</v>
      </c>
      <c r="F15" s="61">
        <v>0</v>
      </c>
      <c r="G15" s="61">
        <v>31368.92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99"/>
      <c r="P15" s="99"/>
    </row>
    <row r="16" spans="2:16" x14ac:dyDescent="0.25">
      <c r="B16" s="101"/>
      <c r="C16" s="102"/>
      <c r="D16" s="55" t="s">
        <v>71</v>
      </c>
      <c r="E16" s="61">
        <v>2702355</v>
      </c>
      <c r="F16" s="61">
        <v>0</v>
      </c>
      <c r="G16" s="61">
        <v>2408694</v>
      </c>
      <c r="H16" s="61">
        <v>0</v>
      </c>
      <c r="I16" s="61">
        <v>3539286</v>
      </c>
      <c r="J16" s="61">
        <v>0</v>
      </c>
      <c r="K16" s="61">
        <v>3374625</v>
      </c>
      <c r="L16" s="61">
        <v>0</v>
      </c>
      <c r="M16" s="61">
        <v>3374625</v>
      </c>
      <c r="N16" s="61">
        <v>0</v>
      </c>
      <c r="O16" s="99"/>
      <c r="P16" s="99"/>
    </row>
    <row r="17" spans="2:16" x14ac:dyDescent="0.25">
      <c r="B17" s="101"/>
      <c r="C17" s="102"/>
      <c r="D17" s="55" t="s">
        <v>72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99"/>
      <c r="P17" s="99"/>
    </row>
    <row r="18" spans="2:16" x14ac:dyDescent="0.25">
      <c r="B18" s="101"/>
      <c r="C18" s="102"/>
      <c r="D18" s="56" t="s">
        <v>73</v>
      </c>
      <c r="E18" s="57">
        <f t="shared" ref="E18:H18" si="7">SUM(E14:E17)</f>
        <v>2702355</v>
      </c>
      <c r="F18" s="57">
        <f t="shared" si="7"/>
        <v>0</v>
      </c>
      <c r="G18" s="57">
        <f t="shared" si="7"/>
        <v>2440062.92</v>
      </c>
      <c r="H18" s="57">
        <f t="shared" si="7"/>
        <v>0</v>
      </c>
      <c r="I18" s="57">
        <f>SUM(I14:I17)</f>
        <v>3539286</v>
      </c>
      <c r="J18" s="57">
        <f>SUM(J14:J17)</f>
        <v>0</v>
      </c>
      <c r="K18" s="57">
        <f>SUM(K14:K17)</f>
        <v>3374625</v>
      </c>
      <c r="L18" s="57">
        <f>SUM(L14:L17)</f>
        <v>0</v>
      </c>
      <c r="M18" s="57">
        <f>SUM(M14:M17)</f>
        <v>3374625</v>
      </c>
      <c r="N18" s="57">
        <f>SUM(N14:N17)</f>
        <v>0</v>
      </c>
      <c r="O18" s="99"/>
      <c r="P18" s="99"/>
    </row>
    <row r="19" spans="2:16" x14ac:dyDescent="0.25">
      <c r="B19" s="106">
        <v>2</v>
      </c>
      <c r="C19" s="99" t="s">
        <v>97</v>
      </c>
      <c r="D19" s="48" t="s">
        <v>69</v>
      </c>
      <c r="E19" s="49">
        <f t="shared" ref="E19:H19" si="8">E24</f>
        <v>0</v>
      </c>
      <c r="F19" s="49">
        <f t="shared" si="8"/>
        <v>0</v>
      </c>
      <c r="G19" s="49">
        <f t="shared" si="8"/>
        <v>0</v>
      </c>
      <c r="H19" s="49">
        <f t="shared" si="8"/>
        <v>0</v>
      </c>
      <c r="I19" s="49">
        <v>0</v>
      </c>
      <c r="J19" s="49">
        <v>0</v>
      </c>
      <c r="K19" s="49">
        <v>0</v>
      </c>
      <c r="L19" s="49">
        <v>0</v>
      </c>
      <c r="M19" s="49">
        <v>0</v>
      </c>
      <c r="N19" s="49">
        <v>0</v>
      </c>
      <c r="O19" s="99" t="s">
        <v>102</v>
      </c>
      <c r="P19" s="99"/>
    </row>
    <row r="20" spans="2:16" x14ac:dyDescent="0.25">
      <c r="B20" s="106"/>
      <c r="C20" s="99"/>
      <c r="D20" s="48" t="s">
        <v>70</v>
      </c>
      <c r="E20" s="49">
        <v>0</v>
      </c>
      <c r="F20" s="49">
        <f t="shared" ref="F20" si="9">F25</f>
        <v>0</v>
      </c>
      <c r="G20" s="49">
        <v>0</v>
      </c>
      <c r="H20" s="49">
        <f t="shared" ref="H20" si="10">H25</f>
        <v>0</v>
      </c>
      <c r="I20" s="49">
        <v>0</v>
      </c>
      <c r="J20" s="49">
        <v>0</v>
      </c>
      <c r="K20" s="49">
        <v>0</v>
      </c>
      <c r="L20" s="49">
        <v>0</v>
      </c>
      <c r="M20" s="49">
        <v>0</v>
      </c>
      <c r="N20" s="49">
        <v>0</v>
      </c>
      <c r="O20" s="99"/>
      <c r="P20" s="99"/>
    </row>
    <row r="21" spans="2:16" x14ac:dyDescent="0.25">
      <c r="B21" s="106"/>
      <c r="C21" s="99"/>
      <c r="D21" s="48" t="s">
        <v>71</v>
      </c>
      <c r="E21" s="49">
        <v>722299</v>
      </c>
      <c r="F21" s="49">
        <v>0</v>
      </c>
      <c r="G21" s="49">
        <v>319443</v>
      </c>
      <c r="H21" s="49">
        <f t="shared" ref="H21" si="11">H26</f>
        <v>0</v>
      </c>
      <c r="I21" s="49">
        <v>190025</v>
      </c>
      <c r="J21" s="49">
        <v>0</v>
      </c>
      <c r="K21" s="49">
        <v>190025</v>
      </c>
      <c r="L21" s="49">
        <v>0</v>
      </c>
      <c r="M21" s="49">
        <v>190025</v>
      </c>
      <c r="N21" s="49">
        <v>0</v>
      </c>
      <c r="O21" s="99"/>
      <c r="P21" s="99"/>
    </row>
    <row r="22" spans="2:16" x14ac:dyDescent="0.25">
      <c r="B22" s="106"/>
      <c r="C22" s="99"/>
      <c r="D22" s="48" t="s">
        <v>72</v>
      </c>
      <c r="E22" s="49">
        <f t="shared" ref="E22:H22" si="12">E27</f>
        <v>0</v>
      </c>
      <c r="F22" s="49">
        <f t="shared" si="12"/>
        <v>0</v>
      </c>
      <c r="G22" s="49">
        <f t="shared" si="12"/>
        <v>0</v>
      </c>
      <c r="H22" s="49">
        <f t="shared" si="12"/>
        <v>0</v>
      </c>
      <c r="I22" s="49">
        <v>0</v>
      </c>
      <c r="J22" s="49">
        <v>0</v>
      </c>
      <c r="K22" s="49">
        <v>0</v>
      </c>
      <c r="L22" s="49">
        <v>0</v>
      </c>
      <c r="M22" s="49">
        <v>0</v>
      </c>
      <c r="N22" s="49">
        <v>0</v>
      </c>
      <c r="O22" s="99"/>
      <c r="P22" s="99"/>
    </row>
    <row r="23" spans="2:16" x14ac:dyDescent="0.25">
      <c r="B23" s="106"/>
      <c r="C23" s="99"/>
      <c r="D23" s="53" t="s">
        <v>73</v>
      </c>
      <c r="E23" s="54">
        <f t="shared" ref="E23:H23" si="13">SUM(E19:E22)</f>
        <v>722299</v>
      </c>
      <c r="F23" s="54">
        <f t="shared" si="13"/>
        <v>0</v>
      </c>
      <c r="G23" s="54">
        <f t="shared" si="13"/>
        <v>319443</v>
      </c>
      <c r="H23" s="54">
        <f t="shared" si="13"/>
        <v>0</v>
      </c>
      <c r="I23" s="54">
        <f>SUM(I19:I22)</f>
        <v>190025</v>
      </c>
      <c r="J23" s="54">
        <f>SUM(J19:J22)</f>
        <v>0</v>
      </c>
      <c r="K23" s="54">
        <f>SUM(K19:K22)</f>
        <v>190025</v>
      </c>
      <c r="L23" s="54">
        <f>SUM(L19:L22)</f>
        <v>0</v>
      </c>
      <c r="M23" s="54">
        <f>SUM(M19:M22)</f>
        <v>190025</v>
      </c>
      <c r="N23" s="54">
        <f>SUM(N19:N22)</f>
        <v>0</v>
      </c>
      <c r="O23" s="99"/>
      <c r="P23" s="99"/>
    </row>
    <row r="24" spans="2:16" x14ac:dyDescent="0.25">
      <c r="B24" s="101" t="s">
        <v>5</v>
      </c>
      <c r="C24" s="102" t="s">
        <v>98</v>
      </c>
      <c r="D24" s="55" t="s">
        <v>69</v>
      </c>
      <c r="E24" s="61">
        <v>0</v>
      </c>
      <c r="F24" s="61">
        <v>0</v>
      </c>
      <c r="G24" s="61">
        <v>0</v>
      </c>
      <c r="H24" s="61"/>
      <c r="I24" s="61">
        <v>0</v>
      </c>
      <c r="J24" s="61"/>
      <c r="K24" s="61">
        <v>0</v>
      </c>
      <c r="L24" s="61"/>
      <c r="M24" s="61">
        <v>0</v>
      </c>
      <c r="N24" s="61"/>
      <c r="O24" s="99" t="s">
        <v>102</v>
      </c>
      <c r="P24" s="99">
        <v>1.4</v>
      </c>
    </row>
    <row r="25" spans="2:16" x14ac:dyDescent="0.25">
      <c r="B25" s="101"/>
      <c r="C25" s="102"/>
      <c r="D25" s="55" t="s">
        <v>70</v>
      </c>
      <c r="E25" s="61">
        <v>0</v>
      </c>
      <c r="F25" s="61">
        <v>0</v>
      </c>
      <c r="G25" s="61">
        <v>0</v>
      </c>
      <c r="H25" s="61"/>
      <c r="I25" s="61">
        <v>0</v>
      </c>
      <c r="J25" s="61"/>
      <c r="K25" s="61">
        <v>0</v>
      </c>
      <c r="L25" s="61"/>
      <c r="M25" s="61">
        <v>0</v>
      </c>
      <c r="N25" s="61"/>
      <c r="O25" s="99"/>
      <c r="P25" s="99"/>
    </row>
    <row r="26" spans="2:16" x14ac:dyDescent="0.25">
      <c r="B26" s="101"/>
      <c r="C26" s="102"/>
      <c r="D26" s="55" t="s">
        <v>71</v>
      </c>
      <c r="E26" s="61">
        <v>640000</v>
      </c>
      <c r="F26" s="61">
        <v>0</v>
      </c>
      <c r="G26" s="61">
        <v>367500</v>
      </c>
      <c r="H26" s="61"/>
      <c r="I26" s="61">
        <v>320396</v>
      </c>
      <c r="J26" s="61"/>
      <c r="K26" s="61">
        <v>0</v>
      </c>
      <c r="L26" s="61"/>
      <c r="M26" s="61">
        <v>0</v>
      </c>
      <c r="N26" s="61"/>
      <c r="O26" s="99"/>
      <c r="P26" s="99"/>
    </row>
    <row r="27" spans="2:16" x14ac:dyDescent="0.25">
      <c r="B27" s="101"/>
      <c r="C27" s="102"/>
      <c r="D27" s="55" t="s">
        <v>72</v>
      </c>
      <c r="E27" s="61">
        <v>0</v>
      </c>
      <c r="F27" s="61">
        <v>0</v>
      </c>
      <c r="G27" s="61">
        <v>0</v>
      </c>
      <c r="H27" s="61"/>
      <c r="I27" s="61">
        <v>0</v>
      </c>
      <c r="J27" s="61"/>
      <c r="K27" s="61">
        <v>0</v>
      </c>
      <c r="L27" s="61"/>
      <c r="M27" s="61">
        <v>0</v>
      </c>
      <c r="N27" s="61"/>
      <c r="O27" s="99"/>
      <c r="P27" s="99"/>
    </row>
    <row r="28" spans="2:16" x14ac:dyDescent="0.25">
      <c r="B28" s="101"/>
      <c r="C28" s="102"/>
      <c r="D28" s="56" t="s">
        <v>73</v>
      </c>
      <c r="E28" s="57">
        <f t="shared" ref="E28:H28" si="14">SUM(E24:E27)</f>
        <v>640000</v>
      </c>
      <c r="F28" s="57">
        <f t="shared" si="14"/>
        <v>0</v>
      </c>
      <c r="G28" s="57">
        <f t="shared" si="14"/>
        <v>367500</v>
      </c>
      <c r="H28" s="57">
        <f t="shared" si="14"/>
        <v>0</v>
      </c>
      <c r="I28" s="57">
        <f>SUM(I24:I27)</f>
        <v>320396</v>
      </c>
      <c r="J28" s="57">
        <f>SUM(J24:J27)</f>
        <v>0</v>
      </c>
      <c r="K28" s="57">
        <f>SUM(K24:K27)</f>
        <v>0</v>
      </c>
      <c r="L28" s="57">
        <f>SUM(L24:L27)</f>
        <v>0</v>
      </c>
      <c r="M28" s="57">
        <f>SUM(M24:M27)</f>
        <v>0</v>
      </c>
      <c r="N28" s="57">
        <f>SUM(N24:N27)</f>
        <v>0</v>
      </c>
      <c r="O28" s="99"/>
      <c r="P28" s="99"/>
    </row>
    <row r="29" spans="2:16" x14ac:dyDescent="0.25">
      <c r="B29" s="106">
        <v>3</v>
      </c>
      <c r="C29" s="99" t="s">
        <v>99</v>
      </c>
      <c r="D29" s="48" t="s">
        <v>69</v>
      </c>
      <c r="E29" s="49">
        <f t="shared" ref="E29:H29" si="15">E34</f>
        <v>0</v>
      </c>
      <c r="F29" s="49">
        <f t="shared" si="15"/>
        <v>0</v>
      </c>
      <c r="G29" s="49">
        <f t="shared" si="15"/>
        <v>0</v>
      </c>
      <c r="H29" s="49">
        <f t="shared" si="15"/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99" t="s">
        <v>102</v>
      </c>
      <c r="P29" s="99">
        <v>1.4</v>
      </c>
    </row>
    <row r="30" spans="2:16" x14ac:dyDescent="0.25">
      <c r="B30" s="106"/>
      <c r="C30" s="99"/>
      <c r="D30" s="48" t="s">
        <v>70</v>
      </c>
      <c r="E30" s="49">
        <f t="shared" ref="E30:H30" si="16">E35</f>
        <v>0</v>
      </c>
      <c r="F30" s="49">
        <f t="shared" si="16"/>
        <v>0</v>
      </c>
      <c r="G30" s="49">
        <f t="shared" si="16"/>
        <v>0</v>
      </c>
      <c r="H30" s="49">
        <f t="shared" si="16"/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99"/>
      <c r="P30" s="99"/>
    </row>
    <row r="31" spans="2:16" x14ac:dyDescent="0.25">
      <c r="B31" s="106"/>
      <c r="C31" s="99"/>
      <c r="D31" s="48" t="s">
        <v>71</v>
      </c>
      <c r="E31" s="49">
        <v>25200</v>
      </c>
      <c r="F31" s="49">
        <v>25200</v>
      </c>
      <c r="G31" s="49">
        <v>21300</v>
      </c>
      <c r="H31" s="49">
        <f t="shared" ref="H31" si="17">H36</f>
        <v>0</v>
      </c>
      <c r="I31" s="49">
        <v>21200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99"/>
      <c r="P31" s="99"/>
    </row>
    <row r="32" spans="2:16" x14ac:dyDescent="0.25">
      <c r="B32" s="106"/>
      <c r="C32" s="99"/>
      <c r="D32" s="48" t="s">
        <v>72</v>
      </c>
      <c r="E32" s="49">
        <f t="shared" ref="E32:H32" si="18">E37</f>
        <v>0</v>
      </c>
      <c r="F32" s="49">
        <f t="shared" si="18"/>
        <v>0</v>
      </c>
      <c r="G32" s="49">
        <f t="shared" si="18"/>
        <v>0</v>
      </c>
      <c r="H32" s="49">
        <f t="shared" si="18"/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99"/>
      <c r="P32" s="99"/>
    </row>
    <row r="33" spans="2:16" x14ac:dyDescent="0.25">
      <c r="B33" s="106"/>
      <c r="C33" s="99"/>
      <c r="D33" s="53" t="s">
        <v>73</v>
      </c>
      <c r="E33" s="54">
        <f t="shared" ref="E33:H33" si="19">SUM(E29:E32)</f>
        <v>25200</v>
      </c>
      <c r="F33" s="54">
        <f t="shared" si="19"/>
        <v>25200</v>
      </c>
      <c r="G33" s="54">
        <f t="shared" si="19"/>
        <v>21300</v>
      </c>
      <c r="H33" s="54">
        <f t="shared" si="19"/>
        <v>0</v>
      </c>
      <c r="I33" s="54">
        <f>SUM(I29:I32)</f>
        <v>21200</v>
      </c>
      <c r="J33" s="54">
        <f>SUM(J29:J32)</f>
        <v>0</v>
      </c>
      <c r="K33" s="54">
        <f>SUM(K29:K32)</f>
        <v>0</v>
      </c>
      <c r="L33" s="54">
        <f>SUM(L29:L32)</f>
        <v>0</v>
      </c>
      <c r="M33" s="54">
        <f>SUM(M29:M32)</f>
        <v>0</v>
      </c>
      <c r="N33" s="54">
        <f>SUM(N29:N32)</f>
        <v>0</v>
      </c>
      <c r="O33" s="99"/>
      <c r="P33" s="99"/>
    </row>
    <row r="34" spans="2:16" x14ac:dyDescent="0.25">
      <c r="B34" s="101" t="s">
        <v>6</v>
      </c>
      <c r="C34" s="102" t="s">
        <v>100</v>
      </c>
      <c r="D34" s="55" t="s">
        <v>69</v>
      </c>
      <c r="E34" s="61">
        <v>0</v>
      </c>
      <c r="F34" s="61"/>
      <c r="G34" s="61">
        <v>0</v>
      </c>
      <c r="H34" s="61"/>
      <c r="I34" s="61">
        <v>0</v>
      </c>
      <c r="J34" s="61"/>
      <c r="K34" s="61">
        <v>0</v>
      </c>
      <c r="L34" s="61"/>
      <c r="M34" s="61">
        <v>0</v>
      </c>
      <c r="N34" s="61"/>
      <c r="O34" s="99" t="s">
        <v>102</v>
      </c>
      <c r="P34" s="100" t="s">
        <v>103</v>
      </c>
    </row>
    <row r="35" spans="2:16" x14ac:dyDescent="0.25">
      <c r="B35" s="101"/>
      <c r="C35" s="102"/>
      <c r="D35" s="55" t="s">
        <v>70</v>
      </c>
      <c r="E35" s="61">
        <v>0</v>
      </c>
      <c r="F35" s="61"/>
      <c r="G35" s="61">
        <v>0</v>
      </c>
      <c r="H35" s="61"/>
      <c r="I35" s="61">
        <v>0</v>
      </c>
      <c r="J35" s="61"/>
      <c r="K35" s="61">
        <v>0</v>
      </c>
      <c r="L35" s="61"/>
      <c r="M35" s="61">
        <v>0</v>
      </c>
      <c r="N35" s="61"/>
      <c r="O35" s="99"/>
      <c r="P35" s="100"/>
    </row>
    <row r="36" spans="2:16" x14ac:dyDescent="0.25">
      <c r="B36" s="101"/>
      <c r="C36" s="102"/>
      <c r="D36" s="55" t="s">
        <v>71</v>
      </c>
      <c r="E36" s="61">
        <v>57099</v>
      </c>
      <c r="F36" s="61"/>
      <c r="G36" s="62">
        <v>26857</v>
      </c>
      <c r="H36" s="62"/>
      <c r="I36" s="62">
        <v>101825.16</v>
      </c>
      <c r="J36" s="62"/>
      <c r="K36" s="62">
        <v>0</v>
      </c>
      <c r="L36" s="62"/>
      <c r="M36" s="62">
        <v>0</v>
      </c>
      <c r="N36" s="62"/>
      <c r="O36" s="99"/>
      <c r="P36" s="100"/>
    </row>
    <row r="37" spans="2:16" x14ac:dyDescent="0.25">
      <c r="B37" s="101"/>
      <c r="C37" s="102"/>
      <c r="D37" s="55" t="s">
        <v>72</v>
      </c>
      <c r="E37" s="61">
        <v>0</v>
      </c>
      <c r="F37" s="61"/>
      <c r="G37" s="61">
        <v>0</v>
      </c>
      <c r="H37" s="61"/>
      <c r="I37" s="61">
        <v>0</v>
      </c>
      <c r="J37" s="61"/>
      <c r="K37" s="61">
        <v>0</v>
      </c>
      <c r="L37" s="61"/>
      <c r="M37" s="61">
        <v>0</v>
      </c>
      <c r="N37" s="61"/>
      <c r="O37" s="99"/>
      <c r="P37" s="100"/>
    </row>
    <row r="38" spans="2:16" x14ac:dyDescent="0.25">
      <c r="B38" s="101"/>
      <c r="C38" s="102"/>
      <c r="D38" s="56" t="s">
        <v>73</v>
      </c>
      <c r="E38" s="57">
        <f t="shared" ref="E38:H38" si="20">SUM(E34:E37)</f>
        <v>57099</v>
      </c>
      <c r="F38" s="57">
        <f t="shared" si="20"/>
        <v>0</v>
      </c>
      <c r="G38" s="57">
        <f t="shared" si="20"/>
        <v>26857</v>
      </c>
      <c r="H38" s="57">
        <f t="shared" si="20"/>
        <v>0</v>
      </c>
      <c r="I38" s="57">
        <f>SUM(I34:I37)</f>
        <v>101825.16</v>
      </c>
      <c r="J38" s="57">
        <f>SUM(J34:J37)</f>
        <v>0</v>
      </c>
      <c r="K38" s="57">
        <f>SUM(K34:K37)</f>
        <v>0</v>
      </c>
      <c r="L38" s="57">
        <f>SUM(L34:L37)</f>
        <v>0</v>
      </c>
      <c r="M38" s="57">
        <f>SUM(M34:M37)</f>
        <v>0</v>
      </c>
      <c r="N38" s="57">
        <f>SUM(N34:N37)</f>
        <v>0</v>
      </c>
      <c r="O38" s="99"/>
      <c r="P38" s="100"/>
    </row>
  </sheetData>
  <mergeCells count="37">
    <mergeCell ref="B29:B33"/>
    <mergeCell ref="C29:C33"/>
    <mergeCell ref="O29:O33"/>
    <mergeCell ref="P29:P33"/>
    <mergeCell ref="B34:B38"/>
    <mergeCell ref="C34:C38"/>
    <mergeCell ref="O34:O38"/>
    <mergeCell ref="P34:P38"/>
    <mergeCell ref="B19:B23"/>
    <mergeCell ref="C19:C23"/>
    <mergeCell ref="O19:O23"/>
    <mergeCell ref="P19:P23"/>
    <mergeCell ref="B24:B28"/>
    <mergeCell ref="C24:C28"/>
    <mergeCell ref="O24:O28"/>
    <mergeCell ref="P24:P28"/>
    <mergeCell ref="O9:O13"/>
    <mergeCell ref="P9:P13"/>
    <mergeCell ref="B14:B18"/>
    <mergeCell ref="C14:C18"/>
    <mergeCell ref="O14:O18"/>
    <mergeCell ref="P14:P18"/>
    <mergeCell ref="C9:C13"/>
    <mergeCell ref="M7:N7"/>
    <mergeCell ref="E1:P1"/>
    <mergeCell ref="E2:P2"/>
    <mergeCell ref="B4:P4"/>
    <mergeCell ref="B6:B8"/>
    <mergeCell ref="C6:C8"/>
    <mergeCell ref="D6:D8"/>
    <mergeCell ref="E6:N6"/>
    <mergeCell ref="O6:O8"/>
    <mergeCell ref="P6:P8"/>
    <mergeCell ref="E7:F7"/>
    <mergeCell ref="G7:H7"/>
    <mergeCell ref="I7:J7"/>
    <mergeCell ref="K7:L7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opLeftCell="A10" zoomScale="120" zoomScaleNormal="120" workbookViewId="0">
      <selection activeCell="H16" sqref="H16"/>
    </sheetView>
  </sheetViews>
  <sheetFormatPr defaultRowHeight="15" x14ac:dyDescent="0.25"/>
  <cols>
    <col min="1" max="1" width="2.85546875" customWidth="1"/>
    <col min="3" max="3" width="87.5703125" customWidth="1"/>
    <col min="4" max="4" width="16.5703125" customWidth="1"/>
  </cols>
  <sheetData>
    <row r="1" spans="2:14" ht="15.75" x14ac:dyDescent="0.25">
      <c r="B1" s="35"/>
      <c r="C1" s="92" t="s">
        <v>74</v>
      </c>
      <c r="D1" s="92"/>
      <c r="E1" s="92"/>
      <c r="F1" s="92"/>
      <c r="G1" s="92"/>
      <c r="H1" s="92"/>
      <c r="I1" s="92"/>
      <c r="J1" s="92"/>
      <c r="K1" s="92"/>
      <c r="L1" s="92"/>
    </row>
    <row r="2" spans="2:14" ht="15.75" x14ac:dyDescent="0.25">
      <c r="B2" s="35"/>
      <c r="C2" s="92" t="s">
        <v>101</v>
      </c>
      <c r="D2" s="92"/>
      <c r="E2" s="92"/>
      <c r="F2" s="92"/>
      <c r="G2" s="92"/>
      <c r="H2" s="92"/>
      <c r="I2" s="92"/>
      <c r="J2" s="92"/>
      <c r="K2" s="92"/>
      <c r="L2" s="92"/>
    </row>
    <row r="3" spans="2:14" ht="15.75" x14ac:dyDescent="0.25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2:14" ht="15.75" x14ac:dyDescent="0.25">
      <c r="B4" s="112" t="s">
        <v>75</v>
      </c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2:14" ht="15.75" x14ac:dyDescent="0.25">
      <c r="B5" s="60"/>
      <c r="C5" s="35"/>
      <c r="D5" s="35"/>
      <c r="E5" s="35"/>
      <c r="F5" s="35"/>
      <c r="G5" s="35"/>
      <c r="H5" s="35"/>
      <c r="I5" s="35"/>
      <c r="J5" s="35"/>
      <c r="K5" s="35"/>
      <c r="L5" s="35"/>
    </row>
    <row r="6" spans="2:14" ht="15" customHeight="1" x14ac:dyDescent="0.25">
      <c r="B6" s="111" t="s">
        <v>0</v>
      </c>
      <c r="C6" s="111" t="s">
        <v>76</v>
      </c>
      <c r="D6" s="111" t="s">
        <v>10</v>
      </c>
      <c r="E6" s="108"/>
      <c r="F6" s="108"/>
      <c r="G6" s="108"/>
      <c r="H6" s="108"/>
      <c r="I6" s="108"/>
      <c r="J6" s="108"/>
      <c r="K6" s="108"/>
      <c r="L6" s="108"/>
      <c r="M6" s="108"/>
      <c r="N6" s="109"/>
    </row>
    <row r="7" spans="2:14" x14ac:dyDescent="0.25">
      <c r="B7" s="111"/>
      <c r="C7" s="111"/>
      <c r="D7" s="111"/>
      <c r="E7" s="107" t="s">
        <v>64</v>
      </c>
      <c r="F7" s="109"/>
      <c r="G7" s="110" t="s">
        <v>65</v>
      </c>
      <c r="H7" s="110"/>
      <c r="I7" s="111" t="s">
        <v>66</v>
      </c>
      <c r="J7" s="111"/>
      <c r="K7" s="111" t="s">
        <v>77</v>
      </c>
      <c r="L7" s="107"/>
      <c r="M7" s="113" t="s">
        <v>68</v>
      </c>
      <c r="N7" s="114"/>
    </row>
    <row r="8" spans="2:14" x14ac:dyDescent="0.25">
      <c r="B8" s="111"/>
      <c r="C8" s="111"/>
      <c r="D8" s="111"/>
      <c r="E8" s="38" t="s">
        <v>8</v>
      </c>
      <c r="F8" s="38" t="s">
        <v>7</v>
      </c>
      <c r="G8" s="39" t="s">
        <v>8</v>
      </c>
      <c r="H8" s="39" t="s">
        <v>7</v>
      </c>
      <c r="I8" s="38" t="s">
        <v>8</v>
      </c>
      <c r="J8" s="38" t="s">
        <v>7</v>
      </c>
      <c r="K8" s="38" t="s">
        <v>8</v>
      </c>
      <c r="L8" s="74" t="s">
        <v>7</v>
      </c>
      <c r="M8" s="73" t="s">
        <v>8</v>
      </c>
      <c r="N8" s="74" t="s">
        <v>7</v>
      </c>
    </row>
    <row r="9" spans="2:14" x14ac:dyDescent="0.25">
      <c r="B9" s="38">
        <v>1</v>
      </c>
      <c r="C9" s="38">
        <v>2</v>
      </c>
      <c r="D9" s="38">
        <v>3</v>
      </c>
      <c r="E9" s="38">
        <v>8</v>
      </c>
      <c r="F9" s="38">
        <v>9</v>
      </c>
      <c r="G9" s="39">
        <v>10</v>
      </c>
      <c r="H9" s="39">
        <v>11</v>
      </c>
      <c r="I9" s="38">
        <v>12</v>
      </c>
      <c r="J9" s="38">
        <v>13</v>
      </c>
      <c r="K9" s="38">
        <v>14</v>
      </c>
      <c r="L9" s="74">
        <v>15</v>
      </c>
      <c r="M9" s="89">
        <v>16</v>
      </c>
      <c r="N9" s="89">
        <v>17</v>
      </c>
    </row>
    <row r="10" spans="2:14" ht="15" customHeight="1" x14ac:dyDescent="0.25">
      <c r="B10" s="107" t="s">
        <v>78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9"/>
    </row>
    <row r="11" spans="2:14" ht="38.25" x14ac:dyDescent="0.25">
      <c r="B11" s="37">
        <v>1</v>
      </c>
      <c r="C11" s="6" t="s">
        <v>79</v>
      </c>
      <c r="D11" s="37" t="s">
        <v>1</v>
      </c>
      <c r="E11" s="40">
        <v>0</v>
      </c>
      <c r="F11" s="40">
        <v>0</v>
      </c>
      <c r="G11" s="59">
        <v>0</v>
      </c>
      <c r="H11" s="67">
        <v>0</v>
      </c>
      <c r="I11" s="40">
        <v>0</v>
      </c>
      <c r="J11" s="33"/>
      <c r="K11" s="40">
        <v>0</v>
      </c>
      <c r="L11" s="87"/>
      <c r="M11" s="40">
        <v>0</v>
      </c>
      <c r="N11" s="89"/>
    </row>
    <row r="12" spans="2:14" ht="25.5" x14ac:dyDescent="0.25">
      <c r="B12" s="37">
        <v>2</v>
      </c>
      <c r="C12" s="6" t="s">
        <v>80</v>
      </c>
      <c r="D12" s="37" t="s">
        <v>1</v>
      </c>
      <c r="E12" s="40">
        <v>0</v>
      </c>
      <c r="F12" s="40">
        <v>0</v>
      </c>
      <c r="G12" s="59">
        <v>0</v>
      </c>
      <c r="H12" s="67">
        <v>0</v>
      </c>
      <c r="I12" s="40">
        <v>0</v>
      </c>
      <c r="J12" s="33"/>
      <c r="K12" s="40">
        <v>0</v>
      </c>
      <c r="L12" s="88"/>
      <c r="M12" s="40">
        <v>0</v>
      </c>
      <c r="N12" s="89"/>
    </row>
    <row r="13" spans="2:14" ht="25.5" x14ac:dyDescent="0.25">
      <c r="B13" s="37">
        <v>3</v>
      </c>
      <c r="C13" s="6" t="s">
        <v>81</v>
      </c>
      <c r="D13" s="37" t="s">
        <v>1</v>
      </c>
      <c r="E13" s="40">
        <v>0</v>
      </c>
      <c r="F13" s="40">
        <v>0</v>
      </c>
      <c r="G13" s="59">
        <v>0</v>
      </c>
      <c r="H13" s="67">
        <v>0</v>
      </c>
      <c r="I13" s="40">
        <v>0</v>
      </c>
      <c r="J13" s="33"/>
      <c r="K13" s="40">
        <v>0</v>
      </c>
      <c r="L13" s="87"/>
      <c r="M13" s="40">
        <v>0</v>
      </c>
      <c r="N13" s="89"/>
    </row>
    <row r="14" spans="2:14" ht="25.5" x14ac:dyDescent="0.25">
      <c r="B14" s="37">
        <v>4</v>
      </c>
      <c r="C14" s="6" t="s">
        <v>82</v>
      </c>
      <c r="D14" s="37" t="s">
        <v>1</v>
      </c>
      <c r="E14" s="40">
        <v>0</v>
      </c>
      <c r="F14" s="40">
        <v>0</v>
      </c>
      <c r="G14" s="59">
        <v>0</v>
      </c>
      <c r="H14" s="67">
        <v>0</v>
      </c>
      <c r="I14" s="40">
        <v>0</v>
      </c>
      <c r="J14" s="33"/>
      <c r="K14" s="40">
        <v>0</v>
      </c>
      <c r="L14" s="87"/>
      <c r="M14" s="40">
        <v>0</v>
      </c>
      <c r="N14" s="89"/>
    </row>
    <row r="15" spans="2:14" ht="25.5" x14ac:dyDescent="0.25">
      <c r="B15" s="37">
        <v>5</v>
      </c>
      <c r="C15" s="6" t="s">
        <v>90</v>
      </c>
      <c r="D15" s="37" t="s">
        <v>1</v>
      </c>
      <c r="E15" s="40" t="s">
        <v>83</v>
      </c>
      <c r="F15" s="40">
        <v>41.2</v>
      </c>
      <c r="G15" s="59">
        <v>10</v>
      </c>
      <c r="H15" s="67">
        <v>10</v>
      </c>
      <c r="I15" s="40" t="s">
        <v>83</v>
      </c>
      <c r="J15" s="33"/>
      <c r="K15" s="40" t="s">
        <v>83</v>
      </c>
      <c r="L15" s="88"/>
      <c r="M15" s="40" t="s">
        <v>83</v>
      </c>
      <c r="N15" s="89"/>
    </row>
    <row r="16" spans="2:14" ht="25.5" x14ac:dyDescent="0.25">
      <c r="B16" s="37">
        <v>6</v>
      </c>
      <c r="C16" s="6" t="s">
        <v>91</v>
      </c>
      <c r="D16" s="37" t="s">
        <v>1</v>
      </c>
      <c r="E16" s="40" t="s">
        <v>84</v>
      </c>
      <c r="F16" s="40">
        <v>99</v>
      </c>
      <c r="G16" s="59">
        <v>95</v>
      </c>
      <c r="H16" s="67">
        <v>95</v>
      </c>
      <c r="I16" s="40" t="s">
        <v>84</v>
      </c>
      <c r="J16" s="33"/>
      <c r="K16" s="40" t="s">
        <v>84</v>
      </c>
      <c r="L16" s="88"/>
      <c r="M16" s="40" t="s">
        <v>84</v>
      </c>
      <c r="N16" s="89"/>
    </row>
    <row r="17" spans="2:14" ht="25.5" x14ac:dyDescent="0.25">
      <c r="B17" s="37">
        <v>7</v>
      </c>
      <c r="C17" s="6" t="s">
        <v>104</v>
      </c>
      <c r="D17" s="37" t="s">
        <v>1</v>
      </c>
      <c r="E17" s="40">
        <v>100</v>
      </c>
      <c r="F17" s="40">
        <v>100</v>
      </c>
      <c r="G17" s="59">
        <v>100</v>
      </c>
      <c r="H17" s="67">
        <v>100</v>
      </c>
      <c r="I17" s="40">
        <v>100</v>
      </c>
      <c r="J17" s="33"/>
      <c r="K17" s="40">
        <v>100</v>
      </c>
      <c r="L17" s="88"/>
      <c r="M17" s="40">
        <v>100</v>
      </c>
      <c r="N17" s="89"/>
    </row>
    <row r="18" spans="2:14" ht="25.5" x14ac:dyDescent="0.25">
      <c r="B18" s="37">
        <v>8</v>
      </c>
      <c r="C18" s="6" t="s">
        <v>86</v>
      </c>
      <c r="D18" s="37" t="s">
        <v>87</v>
      </c>
      <c r="E18" s="40">
        <v>0</v>
      </c>
      <c r="F18" s="40">
        <v>0</v>
      </c>
      <c r="G18" s="59">
        <v>0</v>
      </c>
      <c r="H18" s="67">
        <v>0</v>
      </c>
      <c r="I18" s="40">
        <v>0</v>
      </c>
      <c r="J18" s="33"/>
      <c r="K18" s="40">
        <v>0</v>
      </c>
      <c r="L18" s="87"/>
      <c r="M18" s="40">
        <v>0</v>
      </c>
      <c r="N18" s="89"/>
    </row>
    <row r="19" spans="2:14" x14ac:dyDescent="0.25">
      <c r="B19" s="37">
        <v>9</v>
      </c>
      <c r="C19" s="6" t="s">
        <v>88</v>
      </c>
      <c r="D19" s="37" t="s">
        <v>1</v>
      </c>
      <c r="E19" s="40">
        <v>100</v>
      </c>
      <c r="F19" s="40">
        <v>100</v>
      </c>
      <c r="G19" s="59">
        <v>100</v>
      </c>
      <c r="H19" s="67">
        <v>100</v>
      </c>
      <c r="I19" s="40">
        <v>100</v>
      </c>
      <c r="J19" s="33"/>
      <c r="K19" s="40">
        <v>100</v>
      </c>
      <c r="L19" s="88"/>
      <c r="M19" s="40">
        <v>100</v>
      </c>
      <c r="N19" s="89"/>
    </row>
    <row r="20" spans="2:14" x14ac:dyDescent="0.25">
      <c r="M20" s="89"/>
      <c r="N20" s="89"/>
    </row>
  </sheetData>
  <mergeCells count="13">
    <mergeCell ref="B10:N10"/>
    <mergeCell ref="G7:H7"/>
    <mergeCell ref="I7:J7"/>
    <mergeCell ref="K7:L7"/>
    <mergeCell ref="C1:L1"/>
    <mergeCell ref="C2:L2"/>
    <mergeCell ref="B4:L4"/>
    <mergeCell ref="B6:B8"/>
    <mergeCell ref="C6:C8"/>
    <mergeCell ref="D6:D8"/>
    <mergeCell ref="E7:F7"/>
    <mergeCell ref="E6:N6"/>
    <mergeCell ref="M7:N7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AH42"/>
  <sheetViews>
    <sheetView view="pageBreakPreview" zoomScaleNormal="70" zoomScaleSheetLayoutView="100" workbookViewId="0">
      <pane xSplit="4" ySplit="9" topLeftCell="E10" activePane="bottomRight" state="frozen"/>
      <selection pane="topRight" activeCell="E1" sqref="E1"/>
      <selection pane="bottomLeft" activeCell="A10" sqref="A10"/>
      <selection pane="bottomRight" activeCell="Q18" sqref="Q18"/>
    </sheetView>
  </sheetViews>
  <sheetFormatPr defaultRowHeight="15" x14ac:dyDescent="0.25"/>
  <cols>
    <col min="1" max="1" width="3" style="3" customWidth="1"/>
    <col min="2" max="2" width="8.85546875" style="3" customWidth="1"/>
    <col min="3" max="3" width="83.5703125" style="3" customWidth="1"/>
    <col min="4" max="4" width="16.42578125" style="3" customWidth="1"/>
    <col min="5" max="5" width="11.7109375" style="3" customWidth="1"/>
    <col min="6" max="7" width="13.28515625" style="3" customWidth="1"/>
    <col min="8" max="8" width="22.28515625" style="3" customWidth="1"/>
    <col min="9" max="9" width="12.140625" style="3" customWidth="1"/>
    <col min="10" max="10" width="12.42578125" style="3" customWidth="1"/>
    <col min="11" max="11" width="12" style="3" customWidth="1"/>
    <col min="12" max="13" width="12.5703125" style="3" customWidth="1"/>
    <col min="14" max="15" width="14.42578125" style="3" customWidth="1"/>
    <col min="16" max="16" width="15.140625" style="3" customWidth="1"/>
    <col min="17" max="17" width="18.28515625" style="1" customWidth="1"/>
    <col min="18" max="18" width="24.5703125" style="3" customWidth="1"/>
    <col min="19" max="21" width="14.7109375" style="3" customWidth="1"/>
    <col min="22" max="22" width="16.28515625" style="3" customWidth="1"/>
    <col min="23" max="34" width="9.140625" style="3"/>
  </cols>
  <sheetData>
    <row r="3" spans="1:34" ht="15.75" x14ac:dyDescent="0.25">
      <c r="B3" s="120" t="s">
        <v>105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34" ht="15.75" x14ac:dyDescent="0.25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5"/>
      <c r="R4" s="34"/>
      <c r="S4" s="34"/>
      <c r="T4" s="34"/>
      <c r="U4" s="34"/>
      <c r="V4" s="34"/>
    </row>
    <row r="5" spans="1:34" ht="15.75" x14ac:dyDescent="0.25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  <c r="R5" s="34"/>
      <c r="S5" s="34"/>
      <c r="T5" s="34"/>
      <c r="U5" s="119" t="s">
        <v>9</v>
      </c>
      <c r="V5" s="119"/>
    </row>
    <row r="6" spans="1:34" ht="18.75" customHeight="1" x14ac:dyDescent="0.25">
      <c r="B6" s="111" t="s">
        <v>57</v>
      </c>
      <c r="C6" s="111" t="s">
        <v>20</v>
      </c>
      <c r="D6" s="111" t="s">
        <v>10</v>
      </c>
      <c r="E6" s="111" t="s">
        <v>22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 t="s">
        <v>21</v>
      </c>
      <c r="S6" s="111"/>
      <c r="T6" s="111"/>
      <c r="U6" s="111"/>
      <c r="V6" s="111"/>
    </row>
    <row r="7" spans="1:34" ht="67.5" customHeight="1" x14ac:dyDescent="0.25">
      <c r="B7" s="111"/>
      <c r="C7" s="111"/>
      <c r="D7" s="111"/>
      <c r="E7" s="115" t="s">
        <v>11</v>
      </c>
      <c r="F7" s="115" t="s">
        <v>46</v>
      </c>
      <c r="G7" s="115"/>
      <c r="H7" s="115" t="s">
        <v>47</v>
      </c>
      <c r="I7" s="115" t="s">
        <v>48</v>
      </c>
      <c r="J7" s="115" t="s">
        <v>49</v>
      </c>
      <c r="K7" s="115" t="s">
        <v>50</v>
      </c>
      <c r="L7" s="115" t="s">
        <v>51</v>
      </c>
      <c r="M7" s="115"/>
      <c r="N7" s="115" t="s">
        <v>52</v>
      </c>
      <c r="O7" s="115" t="s">
        <v>53</v>
      </c>
      <c r="P7" s="115" t="s">
        <v>54</v>
      </c>
      <c r="Q7" s="115" t="s">
        <v>18</v>
      </c>
      <c r="R7" s="111" t="s">
        <v>58</v>
      </c>
      <c r="S7" s="111" t="s">
        <v>55</v>
      </c>
      <c r="T7" s="111" t="s">
        <v>45</v>
      </c>
      <c r="U7" s="111" t="s">
        <v>56</v>
      </c>
      <c r="V7" s="111" t="s">
        <v>19</v>
      </c>
    </row>
    <row r="8" spans="1:34" ht="28.5" customHeight="1" x14ac:dyDescent="0.25">
      <c r="B8" s="111"/>
      <c r="C8" s="111"/>
      <c r="D8" s="111"/>
      <c r="E8" s="115"/>
      <c r="F8" s="37" t="s">
        <v>17</v>
      </c>
      <c r="G8" s="37" t="s">
        <v>15</v>
      </c>
      <c r="H8" s="115"/>
      <c r="I8" s="115"/>
      <c r="J8" s="115"/>
      <c r="K8" s="115"/>
      <c r="L8" s="37" t="s">
        <v>15</v>
      </c>
      <c r="M8" s="37" t="s">
        <v>16</v>
      </c>
      <c r="N8" s="115"/>
      <c r="O8" s="115"/>
      <c r="P8" s="115"/>
      <c r="Q8" s="115"/>
      <c r="R8" s="111"/>
      <c r="S8" s="111"/>
      <c r="T8" s="111"/>
      <c r="U8" s="111"/>
      <c r="V8" s="111"/>
    </row>
    <row r="9" spans="1:34" ht="15" customHeight="1" x14ac:dyDescent="0.25">
      <c r="B9" s="23">
        <v>1</v>
      </c>
      <c r="C9" s="23">
        <v>2</v>
      </c>
      <c r="D9" s="23">
        <v>3</v>
      </c>
      <c r="E9" s="36">
        <v>4</v>
      </c>
      <c r="F9" s="36">
        <v>5</v>
      </c>
      <c r="G9" s="36">
        <v>6</v>
      </c>
      <c r="H9" s="36">
        <v>7</v>
      </c>
      <c r="I9" s="36">
        <v>8</v>
      </c>
      <c r="J9" s="36">
        <v>9</v>
      </c>
      <c r="K9" s="36">
        <v>10</v>
      </c>
      <c r="L9" s="36">
        <v>11</v>
      </c>
      <c r="M9" s="36">
        <v>12</v>
      </c>
      <c r="N9" s="36">
        <v>13</v>
      </c>
      <c r="O9" s="36">
        <v>14</v>
      </c>
      <c r="P9" s="36">
        <v>15</v>
      </c>
      <c r="Q9" s="36">
        <v>16</v>
      </c>
      <c r="R9" s="23">
        <v>17</v>
      </c>
      <c r="S9" s="23">
        <v>18</v>
      </c>
      <c r="T9" s="23">
        <v>19</v>
      </c>
      <c r="U9" s="23">
        <v>20</v>
      </c>
      <c r="V9" s="23">
        <v>21</v>
      </c>
    </row>
    <row r="10" spans="1:34" s="2" customFormat="1" ht="17.25" customHeight="1" x14ac:dyDescent="0.25">
      <c r="A10" s="18"/>
      <c r="B10" s="69">
        <v>1</v>
      </c>
      <c r="C10" s="70" t="str">
        <f>Мероприятия!C9</f>
        <v>Управление муниципальным имуществом Навлинского района</v>
      </c>
      <c r="D10" s="71" t="s">
        <v>13</v>
      </c>
      <c r="E10" s="21" t="s">
        <v>13</v>
      </c>
      <c r="F10" s="20">
        <v>3823559</v>
      </c>
      <c r="G10" s="21" t="s">
        <v>13</v>
      </c>
      <c r="H10" s="20">
        <v>3823559</v>
      </c>
      <c r="I10" s="72">
        <f>I11+I18+I21</f>
        <v>1.24</v>
      </c>
      <c r="J10" s="21" t="s">
        <v>13</v>
      </c>
      <c r="K10" s="21" t="s">
        <v>13</v>
      </c>
      <c r="L10" s="21" t="s">
        <v>13</v>
      </c>
      <c r="M10" s="20">
        <f>SUM(M12:M17,M19:M20,M22:M25)</f>
        <v>6</v>
      </c>
      <c r="N10" s="20">
        <f>N11+N18+N21</f>
        <v>4</v>
      </c>
      <c r="O10" s="21" t="s">
        <v>13</v>
      </c>
      <c r="P10" s="21" t="s">
        <v>13</v>
      </c>
      <c r="Q10" s="21" t="s">
        <v>13</v>
      </c>
      <c r="R10" s="27" t="e">
        <f>SUM(R11:R25)</f>
        <v>#DIV/0!</v>
      </c>
      <c r="S10" s="125">
        <f>M10/N10</f>
        <v>1.5</v>
      </c>
      <c r="T10" s="125">
        <f>L32</f>
        <v>0.72</v>
      </c>
      <c r="U10" s="125" t="e">
        <f>(R10*0.5)+(S10*0.4)+(T10*0.1)</f>
        <v>#DIV/0!</v>
      </c>
      <c r="V10" s="128" t="s">
        <v>92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30.75" customHeight="1" x14ac:dyDescent="0.25">
      <c r="B11" s="4" t="s">
        <v>2</v>
      </c>
      <c r="C11" s="28" t="str">
        <f>Мероприятия!C14</f>
        <v>Материально-техническое, финансовое обеспечение деятельности аппарата управления Навлинского района</v>
      </c>
      <c r="D11" s="5" t="s">
        <v>89</v>
      </c>
      <c r="E11" s="29" t="s">
        <v>13</v>
      </c>
      <c r="F11" s="8">
        <v>2886110</v>
      </c>
      <c r="G11" s="8">
        <v>3061343</v>
      </c>
      <c r="H11" s="8">
        <v>2886110</v>
      </c>
      <c r="I11" s="30">
        <v>0.94</v>
      </c>
      <c r="J11" s="8" t="s">
        <v>13</v>
      </c>
      <c r="K11" s="8" t="s">
        <v>13</v>
      </c>
      <c r="L11" s="8" t="s">
        <v>13</v>
      </c>
      <c r="M11" s="8" t="s">
        <v>13</v>
      </c>
      <c r="N11" s="31">
        <v>1</v>
      </c>
      <c r="O11" s="8">
        <v>1</v>
      </c>
      <c r="P11" s="78">
        <f>O11/(H11/G11)</f>
        <v>1.0607159810263642</v>
      </c>
      <c r="Q11" s="79" t="s">
        <v>92</v>
      </c>
      <c r="R11" s="80">
        <f>P11*I11</f>
        <v>0.99707302216478233</v>
      </c>
      <c r="S11" s="125"/>
      <c r="T11" s="125"/>
      <c r="U11" s="125"/>
      <c r="V11" s="128"/>
    </row>
    <row r="12" spans="1:34" ht="25.5" x14ac:dyDescent="0.25">
      <c r="B12" s="64">
        <f>Показатели!B12</f>
        <v>2</v>
      </c>
      <c r="C12" s="65" t="str">
        <f>Показатели!C12</f>
        <v>Превышение ставки по привлеченным кредитам коммерческих банков над ставкой рефинансирования Банка России</v>
      </c>
      <c r="D12" s="39" t="str">
        <f>Показатели!D12</f>
        <v>%</v>
      </c>
      <c r="E12" s="63" t="s">
        <v>12</v>
      </c>
      <c r="F12" s="63" t="s">
        <v>13</v>
      </c>
      <c r="G12" s="63" t="s">
        <v>13</v>
      </c>
      <c r="H12" s="63" t="s">
        <v>13</v>
      </c>
      <c r="I12" s="66" t="s">
        <v>13</v>
      </c>
      <c r="J12" s="11">
        <f>Показатели!G12</f>
        <v>0</v>
      </c>
      <c r="K12" s="11">
        <f>Показатели!H12</f>
        <v>0</v>
      </c>
      <c r="L12" s="11" t="e">
        <f>J12/K12</f>
        <v>#DIV/0!</v>
      </c>
      <c r="M12" s="68">
        <v>0</v>
      </c>
      <c r="N12" s="81">
        <v>0</v>
      </c>
      <c r="O12" s="11" t="s">
        <v>13</v>
      </c>
      <c r="P12" s="33" t="s">
        <v>13</v>
      </c>
      <c r="Q12" s="10" t="s">
        <v>13</v>
      </c>
      <c r="R12" s="9" t="s">
        <v>13</v>
      </c>
      <c r="S12" s="125"/>
      <c r="T12" s="125"/>
      <c r="U12" s="125"/>
      <c r="V12" s="128"/>
    </row>
    <row r="13" spans="1:34" ht="25.5" x14ac:dyDescent="0.25">
      <c r="A13" s="32"/>
      <c r="B13" s="64">
        <f>Показатели!B15</f>
        <v>5</v>
      </c>
      <c r="C13" s="65" t="str">
        <f>Показатели!C15</f>
        <v>Отклонение фактического объема налоговых и неналоговых доходов от первоначального плана (не более)</v>
      </c>
      <c r="D13" s="64" t="str">
        <f>Показатели!D15</f>
        <v>%</v>
      </c>
      <c r="E13" s="63" t="s">
        <v>12</v>
      </c>
      <c r="F13" s="63" t="s">
        <v>13</v>
      </c>
      <c r="G13" s="63" t="s">
        <v>13</v>
      </c>
      <c r="H13" s="63" t="s">
        <v>13</v>
      </c>
      <c r="I13" s="66" t="s">
        <v>13</v>
      </c>
      <c r="J13" s="11">
        <f>Показатели!G15</f>
        <v>10</v>
      </c>
      <c r="K13" s="11">
        <f>Показатели!H15</f>
        <v>10</v>
      </c>
      <c r="L13" s="11">
        <f>J13/K13</f>
        <v>1</v>
      </c>
      <c r="M13" s="11">
        <f t="shared" ref="M13:M17" si="0">L13</f>
        <v>1</v>
      </c>
      <c r="N13" s="12">
        <v>1</v>
      </c>
      <c r="O13" s="11" t="s">
        <v>13</v>
      </c>
      <c r="P13" s="33" t="s">
        <v>13</v>
      </c>
      <c r="Q13" s="10" t="s">
        <v>13</v>
      </c>
      <c r="R13" s="9" t="s">
        <v>13</v>
      </c>
      <c r="S13" s="125"/>
      <c r="T13" s="125"/>
      <c r="U13" s="125"/>
      <c r="V13" s="128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</row>
    <row r="14" spans="1:34" ht="25.5" x14ac:dyDescent="0.25">
      <c r="A14" s="32"/>
      <c r="B14" s="64">
        <f>Показатели!B16</f>
        <v>6</v>
      </c>
      <c r="C14" s="65" t="str">
        <f>Показатели!C16</f>
        <v>Доля расходов бюджета Навлинского муниципального района, формируемых в рамках муниципальной программ (не менее)</v>
      </c>
      <c r="D14" s="64" t="str">
        <f>Показатели!D16</f>
        <v>%</v>
      </c>
      <c r="E14" s="63" t="s">
        <v>14</v>
      </c>
      <c r="F14" s="63" t="s">
        <v>13</v>
      </c>
      <c r="G14" s="63" t="s">
        <v>13</v>
      </c>
      <c r="H14" s="63" t="s">
        <v>13</v>
      </c>
      <c r="I14" s="66" t="s">
        <v>13</v>
      </c>
      <c r="J14" s="11">
        <f>Показатели!G16</f>
        <v>95</v>
      </c>
      <c r="K14" s="11">
        <f>Показатели!H16</f>
        <v>95</v>
      </c>
      <c r="L14" s="11">
        <f>K14/J14</f>
        <v>1</v>
      </c>
      <c r="M14" s="11">
        <f t="shared" si="0"/>
        <v>1</v>
      </c>
      <c r="N14" s="12">
        <v>1</v>
      </c>
      <c r="O14" s="11" t="s">
        <v>13</v>
      </c>
      <c r="P14" s="33" t="s">
        <v>13</v>
      </c>
      <c r="Q14" s="10" t="s">
        <v>13</v>
      </c>
      <c r="R14" s="9" t="s">
        <v>13</v>
      </c>
      <c r="S14" s="125"/>
      <c r="T14" s="125"/>
      <c r="U14" s="125"/>
      <c r="V14" s="128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</row>
    <row r="15" spans="1:34" ht="25.5" x14ac:dyDescent="0.25">
      <c r="A15" s="32"/>
      <c r="B15" s="64">
        <f>Показатели!B17</f>
        <v>7</v>
      </c>
      <c r="C15" s="65" t="str">
        <f>Показатели!C17</f>
        <v>Обеспечение публикации в сети «Интернет» информации о системе управления муниципальным имуществом Навлинского района</v>
      </c>
      <c r="D15" s="64" t="str">
        <f>Показатели!D17</f>
        <v>%</v>
      </c>
      <c r="E15" s="63" t="s">
        <v>14</v>
      </c>
      <c r="F15" s="63" t="s">
        <v>13</v>
      </c>
      <c r="G15" s="63" t="s">
        <v>13</v>
      </c>
      <c r="H15" s="63" t="s">
        <v>13</v>
      </c>
      <c r="I15" s="66" t="s">
        <v>13</v>
      </c>
      <c r="J15" s="11">
        <f>Показатели!G17</f>
        <v>100</v>
      </c>
      <c r="K15" s="11">
        <f>Показатели!H17</f>
        <v>100</v>
      </c>
      <c r="L15" s="11">
        <f>K15/J15</f>
        <v>1</v>
      </c>
      <c r="M15" s="11">
        <f t="shared" si="0"/>
        <v>1</v>
      </c>
      <c r="N15" s="12">
        <v>1</v>
      </c>
      <c r="O15" s="11" t="s">
        <v>13</v>
      </c>
      <c r="P15" s="33" t="s">
        <v>13</v>
      </c>
      <c r="Q15" s="10" t="s">
        <v>13</v>
      </c>
      <c r="R15" s="9" t="s">
        <v>13</v>
      </c>
      <c r="S15" s="125"/>
      <c r="T15" s="125"/>
      <c r="U15" s="125"/>
      <c r="V15" s="128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</row>
    <row r="16" spans="1:34" ht="28.5" customHeight="1" x14ac:dyDescent="0.25">
      <c r="A16" s="32"/>
      <c r="B16" s="64">
        <f>Показатели!B18</f>
        <v>8</v>
      </c>
      <c r="C16" s="65" t="str">
        <f>Показатели!C18</f>
        <v>Динамика просроченной кредиторской задолженности муниципальных учреждений</v>
      </c>
      <c r="D16" s="64" t="str">
        <f>Показатели!D18</f>
        <v>% к предыдущему периоду</v>
      </c>
      <c r="E16" s="63" t="s">
        <v>12</v>
      </c>
      <c r="F16" s="63" t="s">
        <v>13</v>
      </c>
      <c r="G16" s="63" t="s">
        <v>13</v>
      </c>
      <c r="H16" s="63" t="s">
        <v>13</v>
      </c>
      <c r="I16" s="66" t="s">
        <v>13</v>
      </c>
      <c r="J16" s="11">
        <f>Показатели!G18</f>
        <v>0</v>
      </c>
      <c r="K16" s="11">
        <f>Показатели!H18</f>
        <v>0</v>
      </c>
      <c r="L16" s="11" t="e">
        <f>J16/K16</f>
        <v>#DIV/0!</v>
      </c>
      <c r="M16" s="68">
        <v>0</v>
      </c>
      <c r="N16" s="81">
        <v>0</v>
      </c>
      <c r="O16" s="11" t="s">
        <v>13</v>
      </c>
      <c r="P16" s="33" t="s">
        <v>13</v>
      </c>
      <c r="Q16" s="10" t="s">
        <v>13</v>
      </c>
      <c r="R16" s="9" t="s">
        <v>13</v>
      </c>
      <c r="S16" s="125"/>
      <c r="T16" s="125"/>
      <c r="U16" s="125"/>
      <c r="V16" s="128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</row>
    <row r="17" spans="1:34" x14ac:dyDescent="0.25">
      <c r="A17" s="32"/>
      <c r="B17" s="64">
        <f>Показатели!B19</f>
        <v>9</v>
      </c>
      <c r="C17" s="65" t="str">
        <f>Показатели!C19</f>
        <v>Доля сбалансированности бюджетов поселений Навлинского района</v>
      </c>
      <c r="D17" s="64" t="str">
        <f>Показатели!D19</f>
        <v>%</v>
      </c>
      <c r="E17" s="63" t="s">
        <v>14</v>
      </c>
      <c r="F17" s="63" t="s">
        <v>13</v>
      </c>
      <c r="G17" s="63" t="s">
        <v>13</v>
      </c>
      <c r="H17" s="63" t="s">
        <v>13</v>
      </c>
      <c r="I17" s="66" t="s">
        <v>13</v>
      </c>
      <c r="J17" s="11">
        <f>Показатели!G19</f>
        <v>100</v>
      </c>
      <c r="K17" s="11">
        <f>Показатели!H19</f>
        <v>100</v>
      </c>
      <c r="L17" s="11">
        <f>K17/J17</f>
        <v>1</v>
      </c>
      <c r="M17" s="11">
        <f t="shared" si="0"/>
        <v>1</v>
      </c>
      <c r="N17" s="12">
        <v>1</v>
      </c>
      <c r="O17" s="11" t="s">
        <v>13</v>
      </c>
      <c r="P17" s="33" t="s">
        <v>13</v>
      </c>
      <c r="Q17" s="10" t="s">
        <v>13</v>
      </c>
      <c r="R17" s="9" t="s">
        <v>13</v>
      </c>
      <c r="S17" s="125"/>
      <c r="T17" s="125"/>
      <c r="U17" s="125"/>
      <c r="V17" s="128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</row>
    <row r="18" spans="1:34" ht="25.5" x14ac:dyDescent="0.25">
      <c r="B18" s="4" t="s">
        <v>3</v>
      </c>
      <c r="C18" s="28" t="str">
        <f>Мероприятия!C19</f>
        <v>Обеспечение эффективного управления и распоряжения муниципальным имуществом Навлинского района</v>
      </c>
      <c r="D18" s="5" t="s">
        <v>89</v>
      </c>
      <c r="E18" s="29" t="s">
        <v>13</v>
      </c>
      <c r="F18" s="8">
        <v>246172</v>
      </c>
      <c r="G18" s="8">
        <v>811772</v>
      </c>
      <c r="H18" s="8">
        <v>246172</v>
      </c>
      <c r="I18" s="30">
        <v>0.3</v>
      </c>
      <c r="J18" s="8" t="s">
        <v>13</v>
      </c>
      <c r="K18" s="8" t="s">
        <v>13</v>
      </c>
      <c r="L18" s="8" t="s">
        <v>13</v>
      </c>
      <c r="M18" s="8" t="s">
        <v>13</v>
      </c>
      <c r="N18" s="31">
        <v>2</v>
      </c>
      <c r="O18" s="8">
        <f>SUM(M19:M20)/N18</f>
        <v>0.5</v>
      </c>
      <c r="P18" s="75">
        <f>O18/(H18/G18)</f>
        <v>1.6487902767170921</v>
      </c>
      <c r="Q18" s="76" t="s">
        <v>109</v>
      </c>
      <c r="R18" s="77">
        <f>P18*I18</f>
        <v>0.4946370830151276</v>
      </c>
      <c r="S18" s="125"/>
      <c r="T18" s="125"/>
      <c r="U18" s="125"/>
      <c r="V18" s="128"/>
    </row>
    <row r="19" spans="1:34" s="7" customFormat="1" ht="25.5" x14ac:dyDescent="0.25">
      <c r="A19" s="13"/>
      <c r="B19" s="64">
        <f>Показатели!B13</f>
        <v>3</v>
      </c>
      <c r="C19" s="65" t="str">
        <f>Показатели!C13</f>
        <v>Доля просроченной кредиторской задолженности по состоянию на конец отчётного периода в общем объёме расходов бюджета Навлинского муниципального района</v>
      </c>
      <c r="D19" s="64" t="str">
        <f>Показатели!D13</f>
        <v>%</v>
      </c>
      <c r="E19" s="63" t="s">
        <v>12</v>
      </c>
      <c r="F19" s="63" t="s">
        <v>13</v>
      </c>
      <c r="G19" s="63" t="s">
        <v>13</v>
      </c>
      <c r="H19" s="63" t="s">
        <v>13</v>
      </c>
      <c r="I19" s="66" t="s">
        <v>13</v>
      </c>
      <c r="J19" s="11">
        <f>Показатели!G13</f>
        <v>0</v>
      </c>
      <c r="K19" s="11">
        <f>Показатели!H13</f>
        <v>0</v>
      </c>
      <c r="L19" s="11" t="e">
        <f>J19/K19</f>
        <v>#DIV/0!</v>
      </c>
      <c r="M19" s="68">
        <v>0</v>
      </c>
      <c r="N19" s="81">
        <v>0</v>
      </c>
      <c r="O19" s="11" t="s">
        <v>13</v>
      </c>
      <c r="P19" s="33" t="s">
        <v>13</v>
      </c>
      <c r="Q19" s="10" t="s">
        <v>13</v>
      </c>
      <c r="R19" s="9" t="s">
        <v>13</v>
      </c>
      <c r="S19" s="125"/>
      <c r="T19" s="125"/>
      <c r="U19" s="125"/>
      <c r="V19" s="128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7" customFormat="1" ht="25.5" x14ac:dyDescent="0.25">
      <c r="A20" s="13"/>
      <c r="B20" s="64">
        <f>Показатели!B16</f>
        <v>6</v>
      </c>
      <c r="C20" s="65" t="str">
        <f>Показатели!C16</f>
        <v>Доля расходов бюджета Навлинского муниципального района, формируемых в рамках муниципальной программ (не менее)</v>
      </c>
      <c r="D20" s="64" t="str">
        <f>Показатели!D16</f>
        <v>%</v>
      </c>
      <c r="E20" s="63" t="s">
        <v>14</v>
      </c>
      <c r="F20" s="63" t="s">
        <v>13</v>
      </c>
      <c r="G20" s="63" t="s">
        <v>13</v>
      </c>
      <c r="H20" s="63" t="s">
        <v>13</v>
      </c>
      <c r="I20" s="66" t="s">
        <v>13</v>
      </c>
      <c r="J20" s="11">
        <f>Показатели!G16</f>
        <v>95</v>
      </c>
      <c r="K20" s="11">
        <f>Показатели!H16</f>
        <v>95</v>
      </c>
      <c r="L20" s="11">
        <f>K20/J20</f>
        <v>1</v>
      </c>
      <c r="M20" s="11">
        <f>L20</f>
        <v>1</v>
      </c>
      <c r="N20" s="12">
        <v>1</v>
      </c>
      <c r="O20" s="11" t="s">
        <v>13</v>
      </c>
      <c r="P20" s="33" t="s">
        <v>13</v>
      </c>
      <c r="Q20" s="10" t="s">
        <v>13</v>
      </c>
      <c r="R20" s="9" t="s">
        <v>13</v>
      </c>
      <c r="S20" s="125"/>
      <c r="T20" s="125"/>
      <c r="U20" s="125"/>
      <c r="V20" s="128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x14ac:dyDescent="0.25">
      <c r="B21" s="4" t="s">
        <v>4</v>
      </c>
      <c r="C21" s="28" t="str">
        <f>Мероприятия!C29</f>
        <v xml:space="preserve">Мероприятия по землеустройству и землепользованию </v>
      </c>
      <c r="D21" s="5" t="s">
        <v>89</v>
      </c>
      <c r="E21" s="29" t="s">
        <v>13</v>
      </c>
      <c r="F21" s="8">
        <f>Мероприятия!G33</f>
        <v>21300</v>
      </c>
      <c r="G21" s="8">
        <f>IF(F21=0,1,F21)</f>
        <v>21300</v>
      </c>
      <c r="H21" s="8">
        <f>Мероприятия!H33</f>
        <v>0</v>
      </c>
      <c r="I21" s="30">
        <f>H21/$H$10</f>
        <v>0</v>
      </c>
      <c r="J21" s="8" t="s">
        <v>13</v>
      </c>
      <c r="K21" s="8" t="s">
        <v>13</v>
      </c>
      <c r="L21" s="8" t="s">
        <v>13</v>
      </c>
      <c r="M21" s="8" t="s">
        <v>13</v>
      </c>
      <c r="N21" s="31">
        <f>SUM(N22:N25)</f>
        <v>1</v>
      </c>
      <c r="O21" s="8">
        <f>SUM(M22:M25)/N21</f>
        <v>1</v>
      </c>
      <c r="P21" s="75" t="e">
        <f>O21/(H21/G21)</f>
        <v>#DIV/0!</v>
      </c>
      <c r="Q21" s="76" t="s">
        <v>93</v>
      </c>
      <c r="R21" s="77" t="e">
        <f>P21*I21</f>
        <v>#DIV/0!</v>
      </c>
      <c r="S21" s="125"/>
      <c r="T21" s="125"/>
      <c r="U21" s="125"/>
      <c r="V21" s="128"/>
    </row>
    <row r="22" spans="1:34" ht="38.25" x14ac:dyDescent="0.25">
      <c r="B22" s="64">
        <f>Показатели!B11</f>
        <v>1</v>
      </c>
      <c r="C22" s="65" t="str">
        <f>Показатели!C11</f>
        <v>Отношение объема муниципального долга Навлинского района по состоянию на 1 января года к общему годовому объемов доходов бюджета Навлинского муниципального района в отчетном финансовом году (без учета объемов безвозмездных поступлений)</v>
      </c>
      <c r="D22" s="64" t="str">
        <f>Показатели!D11</f>
        <v>%</v>
      </c>
      <c r="E22" s="63" t="s">
        <v>12</v>
      </c>
      <c r="F22" s="63" t="s">
        <v>13</v>
      </c>
      <c r="G22" s="63" t="s">
        <v>13</v>
      </c>
      <c r="H22" s="63" t="s">
        <v>13</v>
      </c>
      <c r="I22" s="66" t="s">
        <v>13</v>
      </c>
      <c r="J22" s="11">
        <f>Показатели!G11</f>
        <v>0</v>
      </c>
      <c r="K22" s="11">
        <f>Показатели!H11</f>
        <v>0</v>
      </c>
      <c r="L22" s="11" t="e">
        <f>J22/K22</f>
        <v>#DIV/0!</v>
      </c>
      <c r="M22" s="68">
        <v>0</v>
      </c>
      <c r="N22" s="81">
        <v>0</v>
      </c>
      <c r="O22" s="11" t="s">
        <v>13</v>
      </c>
      <c r="P22" s="33" t="s">
        <v>13</v>
      </c>
      <c r="Q22" s="10" t="s">
        <v>13</v>
      </c>
      <c r="R22" s="9" t="s">
        <v>13</v>
      </c>
      <c r="S22" s="125"/>
      <c r="T22" s="125"/>
      <c r="U22" s="125"/>
      <c r="V22" s="128"/>
    </row>
    <row r="23" spans="1:34" ht="25.5" x14ac:dyDescent="0.25">
      <c r="A23" s="32"/>
      <c r="B23" s="64">
        <f>Показатели!B13</f>
        <v>3</v>
      </c>
      <c r="C23" s="65" t="str">
        <f>Показатели!C13</f>
        <v>Доля просроченной кредиторской задолженности по состоянию на конец отчётного периода в общем объёме расходов бюджета Навлинского муниципального района</v>
      </c>
      <c r="D23" s="64" t="str">
        <f>Показатели!D13</f>
        <v>%</v>
      </c>
      <c r="E23" s="63" t="s">
        <v>12</v>
      </c>
      <c r="F23" s="63" t="s">
        <v>13</v>
      </c>
      <c r="G23" s="63" t="s">
        <v>13</v>
      </c>
      <c r="H23" s="63" t="s">
        <v>13</v>
      </c>
      <c r="I23" s="66" t="s">
        <v>13</v>
      </c>
      <c r="J23" s="11">
        <f>Показатели!G13</f>
        <v>0</v>
      </c>
      <c r="K23" s="11">
        <f>Показатели!H13</f>
        <v>0</v>
      </c>
      <c r="L23" s="11" t="e">
        <f>J23/K23</f>
        <v>#DIV/0!</v>
      </c>
      <c r="M23" s="68">
        <v>0</v>
      </c>
      <c r="N23" s="81">
        <v>0</v>
      </c>
      <c r="O23" s="11" t="s">
        <v>13</v>
      </c>
      <c r="P23" s="33" t="s">
        <v>13</v>
      </c>
      <c r="Q23" s="10" t="s">
        <v>13</v>
      </c>
      <c r="R23" s="9" t="s">
        <v>13</v>
      </c>
      <c r="S23" s="125"/>
      <c r="T23" s="125"/>
      <c r="U23" s="125"/>
      <c r="V23" s="128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</row>
    <row r="24" spans="1:34" ht="25.5" x14ac:dyDescent="0.25">
      <c r="A24" s="32"/>
      <c r="B24" s="64">
        <f>Показатели!B14</f>
        <v>4</v>
      </c>
      <c r="C24" s="65" t="str">
        <f>Показатели!C14</f>
        <v>Доля выпадающих в результате предоставления налоговых льгот доходов бюджета Навлинского муниципального района в общем объёме налоговых и неналоговых доходов</v>
      </c>
      <c r="D24" s="64" t="str">
        <f>Показатели!D14</f>
        <v>%</v>
      </c>
      <c r="E24" s="63" t="s">
        <v>12</v>
      </c>
      <c r="F24" s="63" t="s">
        <v>13</v>
      </c>
      <c r="G24" s="63" t="s">
        <v>13</v>
      </c>
      <c r="H24" s="63" t="s">
        <v>13</v>
      </c>
      <c r="I24" s="66" t="s">
        <v>13</v>
      </c>
      <c r="J24" s="11">
        <f>Показатели!G14</f>
        <v>0</v>
      </c>
      <c r="K24" s="11">
        <f>Показатели!H14</f>
        <v>0</v>
      </c>
      <c r="L24" s="11" t="e">
        <f>J24/K24</f>
        <v>#DIV/0!</v>
      </c>
      <c r="M24" s="68">
        <v>0</v>
      </c>
      <c r="N24" s="81">
        <v>0</v>
      </c>
      <c r="O24" s="11" t="s">
        <v>13</v>
      </c>
      <c r="P24" s="33" t="s">
        <v>13</v>
      </c>
      <c r="Q24" s="10" t="s">
        <v>13</v>
      </c>
      <c r="R24" s="9" t="s">
        <v>13</v>
      </c>
      <c r="S24" s="125"/>
      <c r="T24" s="125"/>
      <c r="U24" s="125"/>
      <c r="V24" s="128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</row>
    <row r="25" spans="1:34" x14ac:dyDescent="0.25">
      <c r="A25" s="32"/>
      <c r="B25" s="64">
        <f>Показатели!B19</f>
        <v>9</v>
      </c>
      <c r="C25" s="65" t="str">
        <f>Показатели!C19</f>
        <v>Доля сбалансированности бюджетов поселений Навлинского района</v>
      </c>
      <c r="D25" s="64" t="str">
        <f>Показатели!D19</f>
        <v>%</v>
      </c>
      <c r="E25" s="63" t="s">
        <v>14</v>
      </c>
      <c r="F25" s="63" t="s">
        <v>13</v>
      </c>
      <c r="G25" s="63" t="s">
        <v>13</v>
      </c>
      <c r="H25" s="63" t="s">
        <v>13</v>
      </c>
      <c r="I25" s="66" t="s">
        <v>13</v>
      </c>
      <c r="J25" s="11">
        <f>Показатели!G19</f>
        <v>100</v>
      </c>
      <c r="K25" s="11">
        <f>Показатели!H19</f>
        <v>100</v>
      </c>
      <c r="L25" s="11">
        <f>K25/J25</f>
        <v>1</v>
      </c>
      <c r="M25" s="11">
        <f t="shared" ref="M25" si="1">L25</f>
        <v>1</v>
      </c>
      <c r="N25" s="12">
        <v>1</v>
      </c>
      <c r="O25" s="11" t="s">
        <v>13</v>
      </c>
      <c r="P25" s="33" t="s">
        <v>13</v>
      </c>
      <c r="Q25" s="10" t="s">
        <v>13</v>
      </c>
      <c r="R25" s="9" t="s">
        <v>13</v>
      </c>
      <c r="S25" s="125"/>
      <c r="T25" s="125"/>
      <c r="U25" s="125"/>
      <c r="V25" s="128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</row>
    <row r="26" spans="1:34" x14ac:dyDescent="0.25">
      <c r="F26" s="14"/>
      <c r="G26" s="14"/>
      <c r="H26" s="14"/>
      <c r="I26" s="14"/>
      <c r="J26" s="15"/>
      <c r="K26" s="15"/>
      <c r="L26" s="15"/>
      <c r="M26" s="15"/>
      <c r="N26" s="16"/>
      <c r="O26" s="14"/>
      <c r="P26" s="17"/>
      <c r="R26" s="15"/>
      <c r="S26" s="15"/>
      <c r="T26" s="15"/>
      <c r="U26" s="15"/>
      <c r="V26" s="22"/>
    </row>
    <row r="28" spans="1:34" ht="15" customHeight="1" x14ac:dyDescent="0.25">
      <c r="B28" s="120" t="s">
        <v>31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34" ht="15.75" x14ac:dyDescent="0.25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119" t="s">
        <v>32</v>
      </c>
      <c r="M29" s="119"/>
    </row>
    <row r="30" spans="1:34" ht="40.5" customHeight="1" x14ac:dyDescent="0.25">
      <c r="B30" s="24" t="s">
        <v>0</v>
      </c>
      <c r="C30" s="24" t="s">
        <v>23</v>
      </c>
      <c r="D30" s="24" t="s">
        <v>24</v>
      </c>
      <c r="E30" s="111" t="s">
        <v>25</v>
      </c>
      <c r="F30" s="111"/>
      <c r="G30" s="111"/>
      <c r="H30" s="111"/>
      <c r="I30" s="24" t="s">
        <v>26</v>
      </c>
      <c r="J30" s="111" t="s">
        <v>33</v>
      </c>
      <c r="K30" s="111"/>
      <c r="L30" s="111" t="s">
        <v>45</v>
      </c>
      <c r="M30" s="111"/>
    </row>
    <row r="31" spans="1:34" x14ac:dyDescent="0.25">
      <c r="B31" s="24">
        <v>1</v>
      </c>
      <c r="C31" s="24">
        <v>2</v>
      </c>
      <c r="D31" s="24">
        <v>3</v>
      </c>
      <c r="E31" s="107">
        <v>4</v>
      </c>
      <c r="F31" s="108"/>
      <c r="G31" s="108"/>
      <c r="H31" s="109"/>
      <c r="I31" s="24">
        <v>5</v>
      </c>
      <c r="J31" s="111">
        <v>6</v>
      </c>
      <c r="K31" s="111"/>
      <c r="L31" s="111">
        <v>7</v>
      </c>
      <c r="M31" s="111"/>
    </row>
    <row r="32" spans="1:34" ht="30.75" customHeight="1" x14ac:dyDescent="0.25">
      <c r="B32" s="123">
        <v>1</v>
      </c>
      <c r="C32" s="121" t="s">
        <v>27</v>
      </c>
      <c r="D32" s="123">
        <v>0.4</v>
      </c>
      <c r="E32" s="116" t="s">
        <v>34</v>
      </c>
      <c r="F32" s="117"/>
      <c r="G32" s="117"/>
      <c r="H32" s="118"/>
      <c r="I32" s="25">
        <v>1</v>
      </c>
      <c r="J32" s="129">
        <v>0.3</v>
      </c>
      <c r="K32" s="130"/>
      <c r="L32" s="129">
        <f>(J32*D32)+(J37*D37)+(J39*D39)+(J41*D41)</f>
        <v>0.72</v>
      </c>
      <c r="M32" s="130"/>
    </row>
    <row r="33" spans="2:13" ht="30.75" customHeight="1" x14ac:dyDescent="0.25">
      <c r="B33" s="127"/>
      <c r="C33" s="126"/>
      <c r="D33" s="127"/>
      <c r="E33" s="116" t="s">
        <v>35</v>
      </c>
      <c r="F33" s="117"/>
      <c r="G33" s="117"/>
      <c r="H33" s="118"/>
      <c r="I33" s="25">
        <v>0.8</v>
      </c>
      <c r="J33" s="131"/>
      <c r="K33" s="132"/>
      <c r="L33" s="131"/>
      <c r="M33" s="132"/>
    </row>
    <row r="34" spans="2:13" ht="30.75" customHeight="1" x14ac:dyDescent="0.25">
      <c r="B34" s="127"/>
      <c r="C34" s="126"/>
      <c r="D34" s="127"/>
      <c r="E34" s="116" t="s">
        <v>36</v>
      </c>
      <c r="F34" s="117"/>
      <c r="G34" s="117"/>
      <c r="H34" s="118"/>
      <c r="I34" s="25">
        <v>0.5</v>
      </c>
      <c r="J34" s="131"/>
      <c r="K34" s="132"/>
      <c r="L34" s="131"/>
      <c r="M34" s="132"/>
    </row>
    <row r="35" spans="2:13" ht="30.75" customHeight="1" x14ac:dyDescent="0.25">
      <c r="B35" s="127"/>
      <c r="C35" s="126"/>
      <c r="D35" s="127"/>
      <c r="E35" s="116" t="s">
        <v>37</v>
      </c>
      <c r="F35" s="117"/>
      <c r="G35" s="117"/>
      <c r="H35" s="118"/>
      <c r="I35" s="25">
        <v>0.25</v>
      </c>
      <c r="J35" s="131"/>
      <c r="K35" s="132"/>
      <c r="L35" s="131"/>
      <c r="M35" s="132"/>
    </row>
    <row r="36" spans="2:13" ht="30.75" customHeight="1" x14ac:dyDescent="0.25">
      <c r="B36" s="124"/>
      <c r="C36" s="122"/>
      <c r="D36" s="124"/>
      <c r="E36" s="116" t="s">
        <v>38</v>
      </c>
      <c r="F36" s="117"/>
      <c r="G36" s="117"/>
      <c r="H36" s="118"/>
      <c r="I36" s="25">
        <v>0</v>
      </c>
      <c r="J36" s="133"/>
      <c r="K36" s="134"/>
      <c r="L36" s="131"/>
      <c r="M36" s="132"/>
    </row>
    <row r="37" spans="2:13" ht="171.75" customHeight="1" x14ac:dyDescent="0.25">
      <c r="B37" s="123">
        <v>2</v>
      </c>
      <c r="C37" s="121" t="s">
        <v>28</v>
      </c>
      <c r="D37" s="123">
        <v>0.2</v>
      </c>
      <c r="E37" s="116" t="s">
        <v>39</v>
      </c>
      <c r="F37" s="117"/>
      <c r="G37" s="117"/>
      <c r="H37" s="118"/>
      <c r="I37" s="26">
        <v>1</v>
      </c>
      <c r="J37" s="129">
        <v>1</v>
      </c>
      <c r="K37" s="130"/>
      <c r="L37" s="131"/>
      <c r="M37" s="132"/>
    </row>
    <row r="38" spans="2:13" ht="171.75" customHeight="1" x14ac:dyDescent="0.25">
      <c r="B38" s="124"/>
      <c r="C38" s="122"/>
      <c r="D38" s="124"/>
      <c r="E38" s="116" t="s">
        <v>40</v>
      </c>
      <c r="F38" s="117"/>
      <c r="G38" s="117"/>
      <c r="H38" s="118"/>
      <c r="I38" s="26">
        <v>0</v>
      </c>
      <c r="J38" s="133"/>
      <c r="K38" s="134"/>
      <c r="L38" s="131"/>
      <c r="M38" s="132"/>
    </row>
    <row r="39" spans="2:13" ht="30" customHeight="1" x14ac:dyDescent="0.25">
      <c r="B39" s="123">
        <v>3</v>
      </c>
      <c r="C39" s="121" t="s">
        <v>29</v>
      </c>
      <c r="D39" s="123">
        <v>0.2</v>
      </c>
      <c r="E39" s="116" t="s">
        <v>41</v>
      </c>
      <c r="F39" s="117"/>
      <c r="G39" s="117"/>
      <c r="H39" s="118"/>
      <c r="I39" s="24">
        <v>1</v>
      </c>
      <c r="J39" s="129">
        <v>1</v>
      </c>
      <c r="K39" s="130"/>
      <c r="L39" s="131"/>
      <c r="M39" s="132"/>
    </row>
    <row r="40" spans="2:13" ht="30" customHeight="1" x14ac:dyDescent="0.25">
      <c r="B40" s="124"/>
      <c r="C40" s="122"/>
      <c r="D40" s="124"/>
      <c r="E40" s="116" t="s">
        <v>42</v>
      </c>
      <c r="F40" s="117"/>
      <c r="G40" s="117"/>
      <c r="H40" s="118"/>
      <c r="I40" s="24">
        <v>0</v>
      </c>
      <c r="J40" s="133"/>
      <c r="K40" s="134"/>
      <c r="L40" s="131"/>
      <c r="M40" s="132"/>
    </row>
    <row r="41" spans="2:13" x14ac:dyDescent="0.25">
      <c r="B41" s="123">
        <v>4</v>
      </c>
      <c r="C41" s="121" t="s">
        <v>30</v>
      </c>
      <c r="D41" s="123">
        <v>0.2</v>
      </c>
      <c r="E41" s="116" t="s">
        <v>43</v>
      </c>
      <c r="F41" s="117"/>
      <c r="G41" s="117"/>
      <c r="H41" s="118"/>
      <c r="I41" s="24">
        <v>1</v>
      </c>
      <c r="J41" s="129">
        <v>1</v>
      </c>
      <c r="K41" s="130"/>
      <c r="L41" s="131"/>
      <c r="M41" s="132"/>
    </row>
    <row r="42" spans="2:13" x14ac:dyDescent="0.25">
      <c r="B42" s="124"/>
      <c r="C42" s="122"/>
      <c r="D42" s="124"/>
      <c r="E42" s="116" t="s">
        <v>44</v>
      </c>
      <c r="F42" s="117"/>
      <c r="G42" s="117"/>
      <c r="H42" s="118"/>
      <c r="I42" s="24">
        <v>0</v>
      </c>
      <c r="J42" s="133"/>
      <c r="K42" s="134"/>
      <c r="L42" s="133"/>
      <c r="M42" s="134"/>
    </row>
  </sheetData>
  <mergeCells count="63">
    <mergeCell ref="U10:U25"/>
    <mergeCell ref="V10:V25"/>
    <mergeCell ref="J32:K36"/>
    <mergeCell ref="L32:M42"/>
    <mergeCell ref="J37:K38"/>
    <mergeCell ref="J39:K40"/>
    <mergeCell ref="J41:K42"/>
    <mergeCell ref="C37:C38"/>
    <mergeCell ref="B37:B38"/>
    <mergeCell ref="D37:D38"/>
    <mergeCell ref="S10:S25"/>
    <mergeCell ref="T10:T25"/>
    <mergeCell ref="E34:H34"/>
    <mergeCell ref="J30:K30"/>
    <mergeCell ref="L30:M30"/>
    <mergeCell ref="J31:K31"/>
    <mergeCell ref="E30:H30"/>
    <mergeCell ref="E31:H31"/>
    <mergeCell ref="L31:M31"/>
    <mergeCell ref="C32:C36"/>
    <mergeCell ref="B32:B36"/>
    <mergeCell ref="D32:D36"/>
    <mergeCell ref="E33:H33"/>
    <mergeCell ref="C39:C40"/>
    <mergeCell ref="B39:B40"/>
    <mergeCell ref="D39:D40"/>
    <mergeCell ref="D41:D42"/>
    <mergeCell ref="C41:C42"/>
    <mergeCell ref="B41:B42"/>
    <mergeCell ref="E40:H40"/>
    <mergeCell ref="E41:H41"/>
    <mergeCell ref="E42:H42"/>
    <mergeCell ref="E35:H35"/>
    <mergeCell ref="E36:H36"/>
    <mergeCell ref="E37:H37"/>
    <mergeCell ref="E38:H38"/>
    <mergeCell ref="E39:H39"/>
    <mergeCell ref="U5:V5"/>
    <mergeCell ref="B3:V3"/>
    <mergeCell ref="P7:P8"/>
    <mergeCell ref="B6:B8"/>
    <mergeCell ref="V7:V8"/>
    <mergeCell ref="R6:V6"/>
    <mergeCell ref="E6:Q6"/>
    <mergeCell ref="D6:D8"/>
    <mergeCell ref="C6:C8"/>
    <mergeCell ref="Q7:Q8"/>
    <mergeCell ref="S7:S8"/>
    <mergeCell ref="U7:U8"/>
    <mergeCell ref="R7:R8"/>
    <mergeCell ref="N7:N8"/>
    <mergeCell ref="E7:E8"/>
    <mergeCell ref="T7:T8"/>
    <mergeCell ref="I7:I8"/>
    <mergeCell ref="J7:J8"/>
    <mergeCell ref="O7:O8"/>
    <mergeCell ref="E32:H32"/>
    <mergeCell ref="H7:H8"/>
    <mergeCell ref="F7:G7"/>
    <mergeCell ref="L29:M29"/>
    <mergeCell ref="B28:M28"/>
    <mergeCell ref="K7:K8"/>
    <mergeCell ref="L7:M7"/>
  </mergeCell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1" manualBreakCount="1">
    <brk id="26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H42"/>
  <sheetViews>
    <sheetView view="pageBreakPreview" zoomScale="110" zoomScaleNormal="70" zoomScaleSheetLayoutView="110" workbookViewId="0">
      <pane xSplit="4" ySplit="9" topLeftCell="K10" activePane="bottomRight" state="frozen"/>
      <selection pane="topRight" activeCell="E1" sqref="E1"/>
      <selection pane="bottomLeft" activeCell="A10" sqref="A10"/>
      <selection pane="bottomRight" activeCell="C6" sqref="C6:C8"/>
    </sheetView>
  </sheetViews>
  <sheetFormatPr defaultRowHeight="15" x14ac:dyDescent="0.25"/>
  <cols>
    <col min="1" max="1" width="3" style="32" customWidth="1"/>
    <col min="2" max="2" width="8.85546875" style="32" customWidth="1"/>
    <col min="3" max="3" width="67" style="32" customWidth="1"/>
    <col min="4" max="4" width="16.42578125" style="32" customWidth="1"/>
    <col min="5" max="5" width="11.7109375" style="32" customWidth="1"/>
    <col min="6" max="7" width="13.28515625" style="32" customWidth="1"/>
    <col min="8" max="8" width="22.28515625" style="32" customWidth="1"/>
    <col min="9" max="9" width="12.140625" style="32" customWidth="1"/>
    <col min="10" max="10" width="12.42578125" style="32" customWidth="1"/>
    <col min="11" max="11" width="12" style="32" customWidth="1"/>
    <col min="12" max="13" width="12.5703125" style="32" customWidth="1"/>
    <col min="14" max="15" width="14.42578125" style="32" customWidth="1"/>
    <col min="16" max="16" width="15.140625" style="32" customWidth="1"/>
    <col min="17" max="17" width="18.28515625" style="1" customWidth="1"/>
    <col min="18" max="18" width="24.5703125" style="32" customWidth="1"/>
    <col min="19" max="21" width="14.7109375" style="32" customWidth="1"/>
    <col min="22" max="22" width="16.28515625" style="32" customWidth="1"/>
    <col min="23" max="34" width="9.140625" style="32"/>
  </cols>
  <sheetData>
    <row r="3" spans="1:34" ht="15.75" x14ac:dyDescent="0.25">
      <c r="B3" s="120" t="s">
        <v>105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</row>
    <row r="4" spans="1:34" ht="15.75" x14ac:dyDescent="0.25"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35"/>
      <c r="R4" s="44"/>
      <c r="S4" s="44"/>
      <c r="T4" s="44"/>
      <c r="U4" s="44"/>
      <c r="V4" s="44"/>
    </row>
    <row r="5" spans="1:34" ht="15.75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35"/>
      <c r="R5" s="44"/>
      <c r="S5" s="44"/>
      <c r="T5" s="44"/>
      <c r="U5" s="119" t="s">
        <v>9</v>
      </c>
      <c r="V5" s="119"/>
    </row>
    <row r="6" spans="1:34" ht="18.75" customHeight="1" x14ac:dyDescent="0.25">
      <c r="B6" s="111" t="s">
        <v>57</v>
      </c>
      <c r="C6" s="111" t="s">
        <v>20</v>
      </c>
      <c r="D6" s="111" t="s">
        <v>10</v>
      </c>
      <c r="E6" s="111" t="s">
        <v>22</v>
      </c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 t="s">
        <v>21</v>
      </c>
      <c r="S6" s="111"/>
      <c r="T6" s="111"/>
      <c r="U6" s="111"/>
      <c r="V6" s="111"/>
    </row>
    <row r="7" spans="1:34" ht="67.5" customHeight="1" x14ac:dyDescent="0.25">
      <c r="B7" s="111"/>
      <c r="C7" s="111"/>
      <c r="D7" s="111"/>
      <c r="E7" s="115" t="s">
        <v>11</v>
      </c>
      <c r="F7" s="115" t="s">
        <v>46</v>
      </c>
      <c r="G7" s="115"/>
      <c r="H7" s="115" t="s">
        <v>47</v>
      </c>
      <c r="I7" s="115" t="s">
        <v>48</v>
      </c>
      <c r="J7" s="115" t="s">
        <v>49</v>
      </c>
      <c r="K7" s="115" t="s">
        <v>50</v>
      </c>
      <c r="L7" s="115" t="s">
        <v>51</v>
      </c>
      <c r="M7" s="115"/>
      <c r="N7" s="115" t="s">
        <v>52</v>
      </c>
      <c r="O7" s="115" t="s">
        <v>53</v>
      </c>
      <c r="P7" s="115" t="s">
        <v>54</v>
      </c>
      <c r="Q7" s="115" t="s">
        <v>18</v>
      </c>
      <c r="R7" s="111" t="s">
        <v>58</v>
      </c>
      <c r="S7" s="111" t="s">
        <v>55</v>
      </c>
      <c r="T7" s="111" t="s">
        <v>45</v>
      </c>
      <c r="U7" s="111" t="s">
        <v>56</v>
      </c>
      <c r="V7" s="111" t="s">
        <v>19</v>
      </c>
    </row>
    <row r="8" spans="1:34" ht="54.75" customHeight="1" x14ac:dyDescent="0.25">
      <c r="B8" s="111"/>
      <c r="C8" s="111"/>
      <c r="D8" s="111"/>
      <c r="E8" s="115"/>
      <c r="F8" s="42" t="s">
        <v>17</v>
      </c>
      <c r="G8" s="42" t="s">
        <v>15</v>
      </c>
      <c r="H8" s="115"/>
      <c r="I8" s="115"/>
      <c r="J8" s="115"/>
      <c r="K8" s="115"/>
      <c r="L8" s="42" t="s">
        <v>15</v>
      </c>
      <c r="M8" s="42" t="s">
        <v>16</v>
      </c>
      <c r="N8" s="115"/>
      <c r="O8" s="115"/>
      <c r="P8" s="115"/>
      <c r="Q8" s="115"/>
      <c r="R8" s="111"/>
      <c r="S8" s="111"/>
      <c r="T8" s="111"/>
      <c r="U8" s="111"/>
      <c r="V8" s="111"/>
    </row>
    <row r="9" spans="1:34" ht="15" customHeight="1" x14ac:dyDescent="0.25">
      <c r="B9" s="41">
        <v>1</v>
      </c>
      <c r="C9" s="41">
        <v>2</v>
      </c>
      <c r="D9" s="41">
        <v>3</v>
      </c>
      <c r="E9" s="36">
        <v>4</v>
      </c>
      <c r="F9" s="36">
        <v>5</v>
      </c>
      <c r="G9" s="36">
        <v>6</v>
      </c>
      <c r="H9" s="36">
        <v>7</v>
      </c>
      <c r="I9" s="36">
        <v>8</v>
      </c>
      <c r="J9" s="36">
        <v>9</v>
      </c>
      <c r="K9" s="36">
        <v>10</v>
      </c>
      <c r="L9" s="36">
        <v>11</v>
      </c>
      <c r="M9" s="36">
        <v>12</v>
      </c>
      <c r="N9" s="36">
        <v>13</v>
      </c>
      <c r="O9" s="36">
        <v>14</v>
      </c>
      <c r="P9" s="36">
        <v>15</v>
      </c>
      <c r="Q9" s="36">
        <v>16</v>
      </c>
      <c r="R9" s="41">
        <v>17</v>
      </c>
      <c r="S9" s="41">
        <v>18</v>
      </c>
      <c r="T9" s="41">
        <v>19</v>
      </c>
      <c r="U9" s="41">
        <v>20</v>
      </c>
      <c r="V9" s="41">
        <v>21</v>
      </c>
    </row>
    <row r="10" spans="1:34" s="2" customFormat="1" ht="17.25" customHeight="1" x14ac:dyDescent="0.25">
      <c r="A10" s="18"/>
      <c r="B10" s="69">
        <v>1</v>
      </c>
      <c r="C10" s="70" t="s">
        <v>106</v>
      </c>
      <c r="D10" s="71" t="s">
        <v>13</v>
      </c>
      <c r="E10" s="21" t="s">
        <v>13</v>
      </c>
      <c r="F10" s="20">
        <v>3823559</v>
      </c>
      <c r="G10" s="21" t="s">
        <v>13</v>
      </c>
      <c r="H10" s="20">
        <v>2972874</v>
      </c>
      <c r="I10" s="72">
        <v>1.0000000000000002</v>
      </c>
      <c r="J10" s="21" t="s">
        <v>13</v>
      </c>
      <c r="K10" s="21" t="s">
        <v>13</v>
      </c>
      <c r="L10" s="21" t="s">
        <v>13</v>
      </c>
      <c r="M10" s="20">
        <v>5.1783041234800553</v>
      </c>
      <c r="N10" s="20">
        <v>6</v>
      </c>
      <c r="O10" s="21" t="s">
        <v>13</v>
      </c>
      <c r="P10" s="21" t="s">
        <v>13</v>
      </c>
      <c r="Q10" s="21" t="s">
        <v>13</v>
      </c>
      <c r="R10" s="27">
        <v>0.85971845467994201</v>
      </c>
      <c r="S10" s="141">
        <v>0.86305068724667588</v>
      </c>
      <c r="T10" s="141">
        <v>0.72</v>
      </c>
      <c r="U10" s="141">
        <v>0.84707950223864137</v>
      </c>
      <c r="V10" s="142" t="s">
        <v>92</v>
      </c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</row>
    <row r="11" spans="1:34" ht="30.75" customHeight="1" x14ac:dyDescent="0.25">
      <c r="B11" s="4" t="s">
        <v>2</v>
      </c>
      <c r="C11" s="28" t="s">
        <v>107</v>
      </c>
      <c r="D11" s="5" t="s">
        <v>89</v>
      </c>
      <c r="E11" s="29" t="s">
        <v>13</v>
      </c>
      <c r="F11" s="8">
        <v>2866110</v>
      </c>
      <c r="G11" s="8">
        <v>3061343</v>
      </c>
      <c r="H11" s="8">
        <v>2866110</v>
      </c>
      <c r="I11" s="30">
        <v>0.94</v>
      </c>
      <c r="J11" s="8" t="s">
        <v>13</v>
      </c>
      <c r="K11" s="8" t="s">
        <v>13</v>
      </c>
      <c r="L11" s="8" t="s">
        <v>13</v>
      </c>
      <c r="M11" s="8" t="s">
        <v>13</v>
      </c>
      <c r="N11" s="31">
        <v>1</v>
      </c>
      <c r="O11" s="8">
        <v>0.94</v>
      </c>
      <c r="P11" s="86">
        <v>0.94</v>
      </c>
      <c r="Q11" s="29" t="s">
        <v>92</v>
      </c>
      <c r="R11" s="8">
        <v>1</v>
      </c>
      <c r="S11" s="141"/>
      <c r="T11" s="141"/>
      <c r="U11" s="141"/>
      <c r="V11" s="142"/>
    </row>
    <row r="12" spans="1:34" ht="25.5" x14ac:dyDescent="0.25">
      <c r="B12" s="82">
        <v>2</v>
      </c>
      <c r="C12" s="83" t="s">
        <v>80</v>
      </c>
      <c r="D12" s="42" t="s">
        <v>1</v>
      </c>
      <c r="E12" s="19" t="s">
        <v>12</v>
      </c>
      <c r="F12" s="19" t="s">
        <v>13</v>
      </c>
      <c r="G12" s="19" t="s">
        <v>13</v>
      </c>
      <c r="H12" s="19" t="s">
        <v>13</v>
      </c>
      <c r="I12" s="84" t="s">
        <v>13</v>
      </c>
      <c r="J12" s="10">
        <v>0</v>
      </c>
      <c r="K12" s="10">
        <v>0</v>
      </c>
      <c r="L12" s="10" t="s">
        <v>94</v>
      </c>
      <c r="M12" s="10">
        <v>0</v>
      </c>
      <c r="N12" s="85">
        <v>0</v>
      </c>
      <c r="O12" s="10" t="s">
        <v>13</v>
      </c>
      <c r="P12" s="33" t="s">
        <v>13</v>
      </c>
      <c r="Q12" s="10" t="s">
        <v>13</v>
      </c>
      <c r="R12" s="10" t="s">
        <v>13</v>
      </c>
      <c r="S12" s="141"/>
      <c r="T12" s="141"/>
      <c r="U12" s="141"/>
      <c r="V12" s="142"/>
    </row>
    <row r="13" spans="1:34" ht="25.5" x14ac:dyDescent="0.25">
      <c r="B13" s="82">
        <v>5</v>
      </c>
      <c r="C13" s="83" t="s">
        <v>90</v>
      </c>
      <c r="D13" s="82" t="s">
        <v>1</v>
      </c>
      <c r="E13" s="19" t="s">
        <v>12</v>
      </c>
      <c r="F13" s="19" t="s">
        <v>13</v>
      </c>
      <c r="G13" s="19" t="s">
        <v>13</v>
      </c>
      <c r="H13" s="19" t="s">
        <v>13</v>
      </c>
      <c r="I13" s="84" t="s">
        <v>13</v>
      </c>
      <c r="J13" s="10">
        <v>10</v>
      </c>
      <c r="K13" s="10">
        <v>117.3</v>
      </c>
      <c r="L13" s="10">
        <v>8.525149190110827E-2</v>
      </c>
      <c r="M13" s="10">
        <v>8.525149190110827E-2</v>
      </c>
      <c r="N13" s="85">
        <v>1</v>
      </c>
      <c r="O13" s="10" t="s">
        <v>13</v>
      </c>
      <c r="P13" s="33" t="s">
        <v>13</v>
      </c>
      <c r="Q13" s="10" t="s">
        <v>13</v>
      </c>
      <c r="R13" s="10" t="s">
        <v>13</v>
      </c>
      <c r="S13" s="141"/>
      <c r="T13" s="141"/>
      <c r="U13" s="141"/>
      <c r="V13" s="142"/>
    </row>
    <row r="14" spans="1:34" ht="25.5" x14ac:dyDescent="0.25">
      <c r="B14" s="82">
        <v>6</v>
      </c>
      <c r="C14" s="83" t="s">
        <v>91</v>
      </c>
      <c r="D14" s="82" t="s">
        <v>1</v>
      </c>
      <c r="E14" s="19" t="s">
        <v>14</v>
      </c>
      <c r="F14" s="19" t="s">
        <v>13</v>
      </c>
      <c r="G14" s="19" t="s">
        <v>13</v>
      </c>
      <c r="H14" s="19" t="s">
        <v>13</v>
      </c>
      <c r="I14" s="84" t="s">
        <v>13</v>
      </c>
      <c r="J14" s="10">
        <v>95</v>
      </c>
      <c r="K14" s="10">
        <v>99.42</v>
      </c>
      <c r="L14" s="10">
        <v>1.0465263157894737</v>
      </c>
      <c r="M14" s="10">
        <v>1.0465263157894737</v>
      </c>
      <c r="N14" s="85">
        <v>1</v>
      </c>
      <c r="O14" s="10" t="s">
        <v>13</v>
      </c>
      <c r="P14" s="33" t="s">
        <v>13</v>
      </c>
      <c r="Q14" s="10" t="s">
        <v>13</v>
      </c>
      <c r="R14" s="10" t="s">
        <v>13</v>
      </c>
      <c r="S14" s="141"/>
      <c r="T14" s="141"/>
      <c r="U14" s="141"/>
      <c r="V14" s="142"/>
    </row>
    <row r="15" spans="1:34" ht="25.5" x14ac:dyDescent="0.25">
      <c r="B15" s="82">
        <v>7</v>
      </c>
      <c r="C15" s="83" t="s">
        <v>85</v>
      </c>
      <c r="D15" s="82" t="s">
        <v>1</v>
      </c>
      <c r="E15" s="19" t="s">
        <v>14</v>
      </c>
      <c r="F15" s="19" t="s">
        <v>13</v>
      </c>
      <c r="G15" s="19" t="s">
        <v>13</v>
      </c>
      <c r="H15" s="19" t="s">
        <v>13</v>
      </c>
      <c r="I15" s="84" t="s">
        <v>13</v>
      </c>
      <c r="J15" s="10">
        <v>100</v>
      </c>
      <c r="K15" s="10">
        <v>100</v>
      </c>
      <c r="L15" s="10">
        <v>1</v>
      </c>
      <c r="M15" s="10">
        <v>1</v>
      </c>
      <c r="N15" s="85">
        <v>1</v>
      </c>
      <c r="O15" s="10" t="s">
        <v>13</v>
      </c>
      <c r="P15" s="33" t="s">
        <v>13</v>
      </c>
      <c r="Q15" s="10" t="s">
        <v>13</v>
      </c>
      <c r="R15" s="10" t="s">
        <v>13</v>
      </c>
      <c r="S15" s="141"/>
      <c r="T15" s="141"/>
      <c r="U15" s="141"/>
      <c r="V15" s="142"/>
    </row>
    <row r="16" spans="1:34" ht="28.5" customHeight="1" x14ac:dyDescent="0.25">
      <c r="B16" s="82">
        <v>8</v>
      </c>
      <c r="C16" s="83" t="s">
        <v>86</v>
      </c>
      <c r="D16" s="82" t="s">
        <v>87</v>
      </c>
      <c r="E16" s="19" t="s">
        <v>12</v>
      </c>
      <c r="F16" s="19" t="s">
        <v>13</v>
      </c>
      <c r="G16" s="19" t="s">
        <v>13</v>
      </c>
      <c r="H16" s="19" t="s">
        <v>13</v>
      </c>
      <c r="I16" s="84" t="s">
        <v>13</v>
      </c>
      <c r="J16" s="10">
        <v>0</v>
      </c>
      <c r="K16" s="10">
        <v>0</v>
      </c>
      <c r="L16" s="10" t="s">
        <v>94</v>
      </c>
      <c r="M16" s="10">
        <v>0</v>
      </c>
      <c r="N16" s="85">
        <v>0</v>
      </c>
      <c r="O16" s="10" t="s">
        <v>13</v>
      </c>
      <c r="P16" s="33" t="s">
        <v>13</v>
      </c>
      <c r="Q16" s="10" t="s">
        <v>13</v>
      </c>
      <c r="R16" s="10" t="s">
        <v>13</v>
      </c>
      <c r="S16" s="141"/>
      <c r="T16" s="141"/>
      <c r="U16" s="141"/>
      <c r="V16" s="142"/>
    </row>
    <row r="17" spans="1:34" x14ac:dyDescent="0.25">
      <c r="B17" s="82">
        <v>9</v>
      </c>
      <c r="C17" s="83" t="s">
        <v>88</v>
      </c>
      <c r="D17" s="82" t="s">
        <v>1</v>
      </c>
      <c r="E17" s="19" t="s">
        <v>14</v>
      </c>
      <c r="F17" s="19" t="s">
        <v>13</v>
      </c>
      <c r="G17" s="19" t="s">
        <v>13</v>
      </c>
      <c r="H17" s="19" t="s">
        <v>13</v>
      </c>
      <c r="I17" s="84" t="s">
        <v>13</v>
      </c>
      <c r="J17" s="10">
        <v>100</v>
      </c>
      <c r="K17" s="10">
        <v>100</v>
      </c>
      <c r="L17" s="10">
        <v>1</v>
      </c>
      <c r="M17" s="10">
        <v>1</v>
      </c>
      <c r="N17" s="85">
        <v>1</v>
      </c>
      <c r="O17" s="10" t="s">
        <v>13</v>
      </c>
      <c r="P17" s="33" t="s">
        <v>13</v>
      </c>
      <c r="Q17" s="10" t="s">
        <v>13</v>
      </c>
      <c r="R17" s="10" t="s">
        <v>13</v>
      </c>
      <c r="S17" s="141"/>
      <c r="T17" s="141"/>
      <c r="U17" s="141"/>
      <c r="V17" s="142"/>
    </row>
    <row r="18" spans="1:34" ht="25.5" x14ac:dyDescent="0.25">
      <c r="B18" s="4" t="s">
        <v>3</v>
      </c>
      <c r="C18" s="28" t="s">
        <v>108</v>
      </c>
      <c r="D18" s="5" t="s">
        <v>89</v>
      </c>
      <c r="E18" s="29" t="s">
        <v>13</v>
      </c>
      <c r="F18" s="8">
        <v>246172</v>
      </c>
      <c r="G18" s="8">
        <v>811772</v>
      </c>
      <c r="H18" s="8">
        <v>246172</v>
      </c>
      <c r="I18" s="30">
        <v>0.3</v>
      </c>
      <c r="J18" s="8" t="s">
        <v>13</v>
      </c>
      <c r="K18" s="8" t="s">
        <v>13</v>
      </c>
      <c r="L18" s="8" t="s">
        <v>13</v>
      </c>
      <c r="M18" s="8" t="s">
        <v>13</v>
      </c>
      <c r="N18" s="31">
        <v>2</v>
      </c>
      <c r="O18" s="8">
        <v>0.3</v>
      </c>
      <c r="P18" s="86">
        <v>0.3</v>
      </c>
      <c r="Q18" s="29" t="s">
        <v>109</v>
      </c>
      <c r="R18" s="8">
        <v>0.5</v>
      </c>
      <c r="S18" s="141"/>
      <c r="T18" s="141"/>
      <c r="U18" s="141"/>
      <c r="V18" s="142"/>
    </row>
    <row r="19" spans="1:34" s="7" customFormat="1" ht="38.25" x14ac:dyDescent="0.25">
      <c r="A19" s="13"/>
      <c r="B19" s="82">
        <v>3</v>
      </c>
      <c r="C19" s="83" t="s">
        <v>81</v>
      </c>
      <c r="D19" s="82" t="s">
        <v>1</v>
      </c>
      <c r="E19" s="19" t="s">
        <v>12</v>
      </c>
      <c r="F19" s="19" t="s">
        <v>13</v>
      </c>
      <c r="G19" s="19" t="s">
        <v>13</v>
      </c>
      <c r="H19" s="19" t="s">
        <v>13</v>
      </c>
      <c r="I19" s="84" t="s">
        <v>13</v>
      </c>
      <c r="J19" s="10">
        <v>0</v>
      </c>
      <c r="K19" s="10">
        <v>0</v>
      </c>
      <c r="L19" s="10" t="s">
        <v>94</v>
      </c>
      <c r="M19" s="10">
        <v>0</v>
      </c>
      <c r="N19" s="85">
        <v>0</v>
      </c>
      <c r="O19" s="10" t="s">
        <v>13</v>
      </c>
      <c r="P19" s="33" t="s">
        <v>13</v>
      </c>
      <c r="Q19" s="10" t="s">
        <v>13</v>
      </c>
      <c r="R19" s="10"/>
      <c r="S19" s="141"/>
      <c r="T19" s="141"/>
      <c r="U19" s="141"/>
      <c r="V19" s="142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s="7" customFormat="1" ht="25.5" x14ac:dyDescent="0.25">
      <c r="A20" s="13"/>
      <c r="B20" s="82">
        <v>6</v>
      </c>
      <c r="C20" s="83" t="s">
        <v>91</v>
      </c>
      <c r="D20" s="82" t="s">
        <v>1</v>
      </c>
      <c r="E20" s="19" t="s">
        <v>14</v>
      </c>
      <c r="F20" s="19" t="s">
        <v>13</v>
      </c>
      <c r="G20" s="19" t="s">
        <v>13</v>
      </c>
      <c r="H20" s="19" t="s">
        <v>13</v>
      </c>
      <c r="I20" s="84" t="s">
        <v>13</v>
      </c>
      <c r="J20" s="10">
        <v>95</v>
      </c>
      <c r="K20" s="10">
        <v>99.42</v>
      </c>
      <c r="L20" s="10">
        <v>1.0465263157894737</v>
      </c>
      <c r="M20" s="10">
        <v>1.0465263157894737</v>
      </c>
      <c r="N20" s="85">
        <v>1</v>
      </c>
      <c r="O20" s="10" t="s">
        <v>13</v>
      </c>
      <c r="P20" s="33" t="s">
        <v>13</v>
      </c>
      <c r="Q20" s="10" t="s">
        <v>13</v>
      </c>
      <c r="R20" s="10" t="s">
        <v>13</v>
      </c>
      <c r="S20" s="141"/>
      <c r="T20" s="141"/>
      <c r="U20" s="141"/>
      <c r="V20" s="142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x14ac:dyDescent="0.25">
      <c r="B21" s="4" t="s">
        <v>4</v>
      </c>
      <c r="C21" s="28" t="s">
        <v>99</v>
      </c>
      <c r="D21" s="5" t="s">
        <v>89</v>
      </c>
      <c r="E21" s="29" t="s">
        <v>13</v>
      </c>
      <c r="F21" s="8">
        <v>21000</v>
      </c>
      <c r="G21" s="8">
        <v>21000</v>
      </c>
      <c r="H21" s="8">
        <v>21000</v>
      </c>
      <c r="I21" s="30">
        <v>1</v>
      </c>
      <c r="J21" s="8" t="s">
        <v>13</v>
      </c>
      <c r="K21" s="8" t="s">
        <v>13</v>
      </c>
      <c r="L21" s="8" t="s">
        <v>13</v>
      </c>
      <c r="M21" s="8" t="s">
        <v>13</v>
      </c>
      <c r="N21" s="31">
        <v>2</v>
      </c>
      <c r="O21" s="8">
        <v>1</v>
      </c>
      <c r="P21" s="86">
        <v>1</v>
      </c>
      <c r="Q21" s="29" t="s">
        <v>92</v>
      </c>
      <c r="R21" s="8">
        <v>1</v>
      </c>
      <c r="S21" s="141"/>
      <c r="T21" s="141"/>
      <c r="U21" s="141"/>
      <c r="V21" s="142"/>
    </row>
    <row r="22" spans="1:34" ht="51" x14ac:dyDescent="0.25">
      <c r="B22" s="82">
        <v>1</v>
      </c>
      <c r="C22" s="83" t="s">
        <v>79</v>
      </c>
      <c r="D22" s="82" t="s">
        <v>1</v>
      </c>
      <c r="E22" s="19" t="s">
        <v>12</v>
      </c>
      <c r="F22" s="19" t="s">
        <v>13</v>
      </c>
      <c r="G22" s="19" t="s">
        <v>13</v>
      </c>
      <c r="H22" s="19" t="s">
        <v>13</v>
      </c>
      <c r="I22" s="84" t="s">
        <v>13</v>
      </c>
      <c r="J22" s="10">
        <v>0</v>
      </c>
      <c r="K22" s="10">
        <v>0</v>
      </c>
      <c r="L22" s="10" t="s">
        <v>94</v>
      </c>
      <c r="M22" s="10">
        <v>0</v>
      </c>
      <c r="N22" s="85">
        <v>0</v>
      </c>
      <c r="O22" s="10" t="s">
        <v>13</v>
      </c>
      <c r="P22" s="33" t="s">
        <v>13</v>
      </c>
      <c r="Q22" s="10" t="s">
        <v>13</v>
      </c>
      <c r="R22" s="10" t="s">
        <v>13</v>
      </c>
      <c r="S22" s="141"/>
      <c r="T22" s="141"/>
      <c r="U22" s="141"/>
      <c r="V22" s="142"/>
    </row>
    <row r="23" spans="1:34" ht="38.25" x14ac:dyDescent="0.25">
      <c r="B23" s="82">
        <v>3</v>
      </c>
      <c r="C23" s="83" t="s">
        <v>81</v>
      </c>
      <c r="D23" s="82" t="s">
        <v>1</v>
      </c>
      <c r="E23" s="19" t="s">
        <v>12</v>
      </c>
      <c r="F23" s="19" t="s">
        <v>13</v>
      </c>
      <c r="G23" s="19" t="s">
        <v>13</v>
      </c>
      <c r="H23" s="19" t="s">
        <v>13</v>
      </c>
      <c r="I23" s="84" t="s">
        <v>13</v>
      </c>
      <c r="J23" s="10">
        <v>0</v>
      </c>
      <c r="K23" s="10">
        <v>0</v>
      </c>
      <c r="L23" s="10" t="s">
        <v>94</v>
      </c>
      <c r="M23" s="10">
        <v>0</v>
      </c>
      <c r="N23" s="85">
        <v>0</v>
      </c>
      <c r="O23" s="10" t="s">
        <v>13</v>
      </c>
      <c r="P23" s="33" t="s">
        <v>13</v>
      </c>
      <c r="Q23" s="10" t="s">
        <v>13</v>
      </c>
      <c r="R23" s="10" t="s">
        <v>13</v>
      </c>
      <c r="S23" s="141"/>
      <c r="T23" s="141"/>
      <c r="U23" s="141"/>
      <c r="V23" s="142"/>
    </row>
    <row r="24" spans="1:34" ht="38.25" x14ac:dyDescent="0.25">
      <c r="B24" s="82">
        <v>4</v>
      </c>
      <c r="C24" s="83" t="s">
        <v>82</v>
      </c>
      <c r="D24" s="82" t="s">
        <v>1</v>
      </c>
      <c r="E24" s="19" t="s">
        <v>12</v>
      </c>
      <c r="F24" s="19" t="s">
        <v>13</v>
      </c>
      <c r="G24" s="19" t="s">
        <v>13</v>
      </c>
      <c r="H24" s="19" t="s">
        <v>13</v>
      </c>
      <c r="I24" s="84" t="s">
        <v>13</v>
      </c>
      <c r="J24" s="10">
        <v>0</v>
      </c>
      <c r="K24" s="10">
        <v>0</v>
      </c>
      <c r="L24" s="10" t="s">
        <v>94</v>
      </c>
      <c r="M24" s="10">
        <v>0</v>
      </c>
      <c r="N24" s="85">
        <v>0</v>
      </c>
      <c r="O24" s="10" t="s">
        <v>13</v>
      </c>
      <c r="P24" s="33" t="s">
        <v>13</v>
      </c>
      <c r="Q24" s="10" t="s">
        <v>13</v>
      </c>
      <c r="R24" s="10" t="s">
        <v>13</v>
      </c>
      <c r="S24" s="141"/>
      <c r="T24" s="141"/>
      <c r="U24" s="141"/>
      <c r="V24" s="142"/>
    </row>
    <row r="25" spans="1:34" x14ac:dyDescent="0.25">
      <c r="B25" s="82">
        <v>9</v>
      </c>
      <c r="C25" s="83" t="s">
        <v>88</v>
      </c>
      <c r="D25" s="82" t="s">
        <v>1</v>
      </c>
      <c r="E25" s="19" t="s">
        <v>14</v>
      </c>
      <c r="F25" s="19" t="s">
        <v>13</v>
      </c>
      <c r="G25" s="19" t="s">
        <v>13</v>
      </c>
      <c r="H25" s="19" t="s">
        <v>13</v>
      </c>
      <c r="I25" s="84" t="s">
        <v>13</v>
      </c>
      <c r="J25" s="10">
        <v>100</v>
      </c>
      <c r="K25" s="10">
        <v>100</v>
      </c>
      <c r="L25" s="10">
        <v>1</v>
      </c>
      <c r="M25" s="10">
        <v>1</v>
      </c>
      <c r="N25" s="85">
        <v>1</v>
      </c>
      <c r="O25" s="10" t="s">
        <v>13</v>
      </c>
      <c r="P25" s="33" t="s">
        <v>13</v>
      </c>
      <c r="Q25" s="10" t="s">
        <v>13</v>
      </c>
      <c r="R25" s="10" t="s">
        <v>13</v>
      </c>
      <c r="S25" s="141"/>
      <c r="T25" s="141"/>
      <c r="U25" s="141"/>
      <c r="V25" s="142"/>
    </row>
    <row r="26" spans="1:34" x14ac:dyDescent="0.25">
      <c r="F26" s="14"/>
      <c r="G26" s="14"/>
      <c r="H26" s="14"/>
      <c r="I26" s="14"/>
      <c r="J26" s="15"/>
      <c r="K26" s="15"/>
      <c r="L26" s="15"/>
      <c r="M26" s="15"/>
      <c r="N26" s="16"/>
      <c r="O26" s="14"/>
      <c r="P26" s="17"/>
      <c r="R26" s="15"/>
      <c r="S26" s="15"/>
      <c r="T26" s="15"/>
      <c r="U26" s="15"/>
      <c r="V26" s="22"/>
    </row>
    <row r="28" spans="1:34" ht="15" customHeight="1" x14ac:dyDescent="0.25">
      <c r="B28" s="120" t="s">
        <v>31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/>
      <c r="M28" s="120"/>
    </row>
    <row r="29" spans="1:34" ht="15.75" x14ac:dyDescent="0.25"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119" t="s">
        <v>32</v>
      </c>
      <c r="M29" s="119"/>
    </row>
    <row r="30" spans="1:34" ht="40.5" customHeight="1" x14ac:dyDescent="0.25">
      <c r="B30" s="43" t="s">
        <v>0</v>
      </c>
      <c r="C30" s="43" t="s">
        <v>23</v>
      </c>
      <c r="D30" s="43" t="s">
        <v>24</v>
      </c>
      <c r="E30" s="111" t="s">
        <v>25</v>
      </c>
      <c r="F30" s="111"/>
      <c r="G30" s="111"/>
      <c r="H30" s="111"/>
      <c r="I30" s="43" t="s">
        <v>26</v>
      </c>
      <c r="J30" s="111" t="s">
        <v>33</v>
      </c>
      <c r="K30" s="111"/>
      <c r="L30" s="111" t="s">
        <v>45</v>
      </c>
      <c r="M30" s="111"/>
    </row>
    <row r="31" spans="1:34" x14ac:dyDescent="0.25">
      <c r="B31" s="43">
        <v>1</v>
      </c>
      <c r="C31" s="43">
        <v>2</v>
      </c>
      <c r="D31" s="43">
        <v>3</v>
      </c>
      <c r="E31" s="107">
        <v>4</v>
      </c>
      <c r="F31" s="108"/>
      <c r="G31" s="108"/>
      <c r="H31" s="109"/>
      <c r="I31" s="43">
        <v>5</v>
      </c>
      <c r="J31" s="111">
        <v>6</v>
      </c>
      <c r="K31" s="111"/>
      <c r="L31" s="111">
        <v>7</v>
      </c>
      <c r="M31" s="111"/>
    </row>
    <row r="32" spans="1:34" ht="30.75" customHeight="1" x14ac:dyDescent="0.25">
      <c r="B32" s="123">
        <v>1</v>
      </c>
      <c r="C32" s="121" t="s">
        <v>27</v>
      </c>
      <c r="D32" s="123">
        <v>0.4</v>
      </c>
      <c r="E32" s="116" t="s">
        <v>34</v>
      </c>
      <c r="F32" s="117"/>
      <c r="G32" s="117"/>
      <c r="H32" s="118"/>
      <c r="I32" s="25">
        <v>1</v>
      </c>
      <c r="J32" s="135">
        <v>0.3</v>
      </c>
      <c r="K32" s="136"/>
      <c r="L32" s="135">
        <v>0.72</v>
      </c>
      <c r="M32" s="136"/>
    </row>
    <row r="33" spans="2:13" ht="30.75" customHeight="1" x14ac:dyDescent="0.25">
      <c r="B33" s="127"/>
      <c r="C33" s="126"/>
      <c r="D33" s="127"/>
      <c r="E33" s="116" t="s">
        <v>35</v>
      </c>
      <c r="F33" s="117"/>
      <c r="G33" s="117"/>
      <c r="H33" s="118"/>
      <c r="I33" s="25">
        <v>0.8</v>
      </c>
      <c r="J33" s="139"/>
      <c r="K33" s="140"/>
      <c r="L33" s="139"/>
      <c r="M33" s="140"/>
    </row>
    <row r="34" spans="2:13" ht="30.75" customHeight="1" x14ac:dyDescent="0.25">
      <c r="B34" s="127"/>
      <c r="C34" s="126"/>
      <c r="D34" s="127"/>
      <c r="E34" s="116" t="s">
        <v>36</v>
      </c>
      <c r="F34" s="117"/>
      <c r="G34" s="117"/>
      <c r="H34" s="118"/>
      <c r="I34" s="25">
        <v>0.5</v>
      </c>
      <c r="J34" s="139"/>
      <c r="K34" s="140"/>
      <c r="L34" s="139"/>
      <c r="M34" s="140"/>
    </row>
    <row r="35" spans="2:13" ht="30.75" customHeight="1" x14ac:dyDescent="0.25">
      <c r="B35" s="127"/>
      <c r="C35" s="126"/>
      <c r="D35" s="127"/>
      <c r="E35" s="116" t="s">
        <v>37</v>
      </c>
      <c r="F35" s="117"/>
      <c r="G35" s="117"/>
      <c r="H35" s="118"/>
      <c r="I35" s="25">
        <v>0.25</v>
      </c>
      <c r="J35" s="139"/>
      <c r="K35" s="140"/>
      <c r="L35" s="139"/>
      <c r="M35" s="140"/>
    </row>
    <row r="36" spans="2:13" ht="30.75" customHeight="1" x14ac:dyDescent="0.25">
      <c r="B36" s="124"/>
      <c r="C36" s="122"/>
      <c r="D36" s="124"/>
      <c r="E36" s="116" t="s">
        <v>38</v>
      </c>
      <c r="F36" s="117"/>
      <c r="G36" s="117"/>
      <c r="H36" s="118"/>
      <c r="I36" s="25">
        <v>0</v>
      </c>
      <c r="J36" s="137"/>
      <c r="K36" s="138"/>
      <c r="L36" s="139"/>
      <c r="M36" s="140"/>
    </row>
    <row r="37" spans="2:13" ht="171.75" customHeight="1" x14ac:dyDescent="0.25">
      <c r="B37" s="123">
        <v>2</v>
      </c>
      <c r="C37" s="121" t="s">
        <v>28</v>
      </c>
      <c r="D37" s="123">
        <v>0.2</v>
      </c>
      <c r="E37" s="116" t="s">
        <v>39</v>
      </c>
      <c r="F37" s="117"/>
      <c r="G37" s="117"/>
      <c r="H37" s="118"/>
      <c r="I37" s="26">
        <v>1</v>
      </c>
      <c r="J37" s="135">
        <v>1</v>
      </c>
      <c r="K37" s="136"/>
      <c r="L37" s="139"/>
      <c r="M37" s="140"/>
    </row>
    <row r="38" spans="2:13" ht="171.75" customHeight="1" x14ac:dyDescent="0.25">
      <c r="B38" s="124"/>
      <c r="C38" s="122"/>
      <c r="D38" s="124"/>
      <c r="E38" s="116" t="s">
        <v>40</v>
      </c>
      <c r="F38" s="117"/>
      <c r="G38" s="117"/>
      <c r="H38" s="118"/>
      <c r="I38" s="26">
        <v>0</v>
      </c>
      <c r="J38" s="137"/>
      <c r="K38" s="138"/>
      <c r="L38" s="139"/>
      <c r="M38" s="140"/>
    </row>
    <row r="39" spans="2:13" ht="30" customHeight="1" x14ac:dyDescent="0.25">
      <c r="B39" s="123">
        <v>3</v>
      </c>
      <c r="C39" s="121" t="s">
        <v>29</v>
      </c>
      <c r="D39" s="123">
        <v>0.2</v>
      </c>
      <c r="E39" s="116" t="s">
        <v>41</v>
      </c>
      <c r="F39" s="117"/>
      <c r="G39" s="117"/>
      <c r="H39" s="118"/>
      <c r="I39" s="43">
        <v>1</v>
      </c>
      <c r="J39" s="135">
        <v>1</v>
      </c>
      <c r="K39" s="136"/>
      <c r="L39" s="139"/>
      <c r="M39" s="140"/>
    </row>
    <row r="40" spans="2:13" ht="30" customHeight="1" x14ac:dyDescent="0.25">
      <c r="B40" s="124"/>
      <c r="C40" s="122"/>
      <c r="D40" s="124"/>
      <c r="E40" s="116" t="s">
        <v>42</v>
      </c>
      <c r="F40" s="117"/>
      <c r="G40" s="117"/>
      <c r="H40" s="118"/>
      <c r="I40" s="43">
        <v>0</v>
      </c>
      <c r="J40" s="137"/>
      <c r="K40" s="138"/>
      <c r="L40" s="139"/>
      <c r="M40" s="140"/>
    </row>
    <row r="41" spans="2:13" x14ac:dyDescent="0.25">
      <c r="B41" s="123">
        <v>4</v>
      </c>
      <c r="C41" s="121" t="s">
        <v>30</v>
      </c>
      <c r="D41" s="123">
        <v>0.2</v>
      </c>
      <c r="E41" s="116" t="s">
        <v>43</v>
      </c>
      <c r="F41" s="117"/>
      <c r="G41" s="117"/>
      <c r="H41" s="118"/>
      <c r="I41" s="43">
        <v>1</v>
      </c>
      <c r="J41" s="135">
        <v>1</v>
      </c>
      <c r="K41" s="136"/>
      <c r="L41" s="139"/>
      <c r="M41" s="140"/>
    </row>
    <row r="42" spans="2:13" x14ac:dyDescent="0.25">
      <c r="B42" s="124"/>
      <c r="C42" s="122"/>
      <c r="D42" s="124"/>
      <c r="E42" s="116" t="s">
        <v>44</v>
      </c>
      <c r="F42" s="117"/>
      <c r="G42" s="117"/>
      <c r="H42" s="118"/>
      <c r="I42" s="43">
        <v>0</v>
      </c>
      <c r="J42" s="137"/>
      <c r="K42" s="138"/>
      <c r="L42" s="137"/>
      <c r="M42" s="138"/>
    </row>
  </sheetData>
  <mergeCells count="63">
    <mergeCell ref="B3:V3"/>
    <mergeCell ref="U5:V5"/>
    <mergeCell ref="B6:B8"/>
    <mergeCell ref="C6:C8"/>
    <mergeCell ref="D6:D8"/>
    <mergeCell ref="E6:Q6"/>
    <mergeCell ref="R6:V6"/>
    <mergeCell ref="E7:E8"/>
    <mergeCell ref="F7:G7"/>
    <mergeCell ref="H7:H8"/>
    <mergeCell ref="V7:V8"/>
    <mergeCell ref="B28:M28"/>
    <mergeCell ref="P7:P8"/>
    <mergeCell ref="Q7:Q8"/>
    <mergeCell ref="R7:R8"/>
    <mergeCell ref="S7:S8"/>
    <mergeCell ref="I7:I8"/>
    <mergeCell ref="J7:J8"/>
    <mergeCell ref="K7:K8"/>
    <mergeCell ref="L7:M7"/>
    <mergeCell ref="N7:N8"/>
    <mergeCell ref="O7:O8"/>
    <mergeCell ref="S10:S25"/>
    <mergeCell ref="T10:T25"/>
    <mergeCell ref="U10:U25"/>
    <mergeCell ref="V10:V25"/>
    <mergeCell ref="T7:T8"/>
    <mergeCell ref="U7:U8"/>
    <mergeCell ref="L29:M29"/>
    <mergeCell ref="E30:H30"/>
    <mergeCell ref="J30:K30"/>
    <mergeCell ref="L30:M30"/>
    <mergeCell ref="E31:H31"/>
    <mergeCell ref="J31:K31"/>
    <mergeCell ref="L31:M31"/>
    <mergeCell ref="L32:M42"/>
    <mergeCell ref="E33:H33"/>
    <mergeCell ref="E34:H34"/>
    <mergeCell ref="E35:H35"/>
    <mergeCell ref="E36:H36"/>
    <mergeCell ref="B32:B36"/>
    <mergeCell ref="C32:C36"/>
    <mergeCell ref="D32:D36"/>
    <mergeCell ref="E32:H32"/>
    <mergeCell ref="J32:K36"/>
    <mergeCell ref="B37:B38"/>
    <mergeCell ref="C37:C38"/>
    <mergeCell ref="D37:D38"/>
    <mergeCell ref="E37:H37"/>
    <mergeCell ref="J37:K38"/>
    <mergeCell ref="E38:H38"/>
    <mergeCell ref="B39:B40"/>
    <mergeCell ref="C39:C40"/>
    <mergeCell ref="D39:D40"/>
    <mergeCell ref="E39:H39"/>
    <mergeCell ref="J39:K40"/>
    <mergeCell ref="E40:H40"/>
    <mergeCell ref="B41:B42"/>
    <mergeCell ref="C41:C42"/>
    <mergeCell ref="D41:D42"/>
    <mergeCell ref="E41:H41"/>
    <mergeCell ref="J41:K42"/>
    <mergeCell ref="E42:H42"/>
  </mergeCells>
  <pageMargins left="0.25" right="0.25" top="0.75" bottom="0.75" header="0.3" footer="0.3"/>
  <pageSetup paperSize="9" scale="39" orientation="landscape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</vt:lpstr>
      <vt:lpstr>Показатели</vt:lpstr>
      <vt:lpstr>Оценка_2022</vt:lpstr>
      <vt:lpstr>Оценка_2022 на печать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Aleksei</dc:creator>
  <cp:lastModifiedBy>UMI_BG</cp:lastModifiedBy>
  <cp:lastPrinted>2025-05-21T06:25:02Z</cp:lastPrinted>
  <dcterms:created xsi:type="dcterms:W3CDTF">2021-10-15T07:14:55Z</dcterms:created>
  <dcterms:modified xsi:type="dcterms:W3CDTF">2025-05-21T06:25:23Z</dcterms:modified>
</cp:coreProperties>
</file>